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IR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0">Cover!$A$1:$L$25</definedName>
  </definedNames>
  <calcPr calcId="162913"/>
</workbook>
</file>

<file path=xl/calcChain.xml><?xml version="1.0" encoding="utf-8"?>
<calcChain xmlns="http://schemas.openxmlformats.org/spreadsheetml/2006/main">
  <c r="T47" i="56" l="1"/>
  <c r="T46" i="56"/>
  <c r="T45" i="56"/>
  <c r="T44" i="56"/>
  <c r="T43" i="56"/>
  <c r="T42" i="56"/>
  <c r="T41" i="56"/>
  <c r="T40" i="56"/>
  <c r="T39" i="56"/>
  <c r="T38" i="56"/>
  <c r="T37" i="56"/>
  <c r="T36" i="56"/>
  <c r="T35" i="56"/>
  <c r="T34" i="56"/>
  <c r="T33" i="56"/>
  <c r="T30" i="56"/>
  <c r="T29" i="56"/>
  <c r="T28" i="56"/>
  <c r="T27" i="56"/>
  <c r="T26" i="56"/>
  <c r="T25" i="56"/>
  <c r="T24" i="56"/>
  <c r="T23" i="56"/>
  <c r="T22" i="56"/>
  <c r="T21" i="56"/>
  <c r="T16" i="56"/>
  <c r="T15" i="56"/>
  <c r="T14" i="56"/>
  <c r="T13" i="56"/>
  <c r="T12" i="56"/>
  <c r="T11" i="56"/>
  <c r="T10" i="56"/>
  <c r="T9" i="56"/>
  <c r="T8" i="56"/>
  <c r="T7" i="56"/>
  <c r="T6" i="56"/>
  <c r="S7" i="56"/>
  <c r="S8" i="56"/>
  <c r="S9" i="56"/>
  <c r="S10" i="56"/>
  <c r="S12" i="56"/>
  <c r="S13" i="56"/>
  <c r="S14" i="56"/>
  <c r="S15" i="56"/>
  <c r="S16" i="56" s="1"/>
  <c r="P11" i="56" l="1"/>
  <c r="O11" i="56"/>
  <c r="N11" i="56"/>
  <c r="M11" i="56"/>
  <c r="L11" i="56"/>
  <c r="K11" i="56"/>
  <c r="J11" i="56"/>
  <c r="I11" i="56"/>
  <c r="H11" i="56"/>
  <c r="G11" i="56"/>
  <c r="F11" i="56"/>
  <c r="E11" i="56"/>
  <c r="Q11" i="56" l="1"/>
  <c r="U46" i="55" l="1"/>
  <c r="S46" i="55"/>
  <c r="S47" i="55" s="1"/>
  <c r="P46" i="55"/>
  <c r="P47" i="55" s="1"/>
  <c r="T47" i="55" s="1"/>
  <c r="O46" i="55"/>
  <c r="N46" i="55"/>
  <c r="M46" i="55"/>
  <c r="M47" i="55" s="1"/>
  <c r="L46" i="55"/>
  <c r="L47" i="55" s="1"/>
  <c r="K46" i="55"/>
  <c r="J46" i="55"/>
  <c r="I46" i="55"/>
  <c r="I47" i="55" s="1"/>
  <c r="H46" i="55"/>
  <c r="H47" i="55" s="1"/>
  <c r="G46" i="55"/>
  <c r="F46" i="55"/>
  <c r="E46" i="55"/>
  <c r="E47" i="55" s="1"/>
  <c r="T45" i="55"/>
  <c r="Q45" i="55"/>
  <c r="Q46" i="55" s="1"/>
  <c r="T44" i="55"/>
  <c r="T43" i="55"/>
  <c r="U42" i="55"/>
  <c r="S42" i="55"/>
  <c r="P42" i="55"/>
  <c r="T42" i="55" s="1"/>
  <c r="O42" i="55"/>
  <c r="N42" i="55"/>
  <c r="M42" i="55"/>
  <c r="L42" i="55"/>
  <c r="K42" i="55"/>
  <c r="J42" i="55"/>
  <c r="I42" i="55"/>
  <c r="H42" i="55"/>
  <c r="G42" i="55"/>
  <c r="F42" i="55"/>
  <c r="E42" i="55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P30" i="55"/>
  <c r="P15" i="55" s="1"/>
  <c r="O30" i="55"/>
  <c r="N30" i="55"/>
  <c r="M30" i="55"/>
  <c r="L30" i="55"/>
  <c r="K30" i="55"/>
  <c r="J30" i="55"/>
  <c r="I30" i="55"/>
  <c r="H30" i="55"/>
  <c r="H15" i="55" s="1"/>
  <c r="H16" i="55" s="1"/>
  <c r="G30" i="55"/>
  <c r="F30" i="55"/>
  <c r="F15" i="55" s="1"/>
  <c r="F16" i="55" s="1"/>
  <c r="E30" i="55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M15" i="55"/>
  <c r="M16" i="55" s="1"/>
  <c r="I15" i="55"/>
  <c r="I16" i="55" s="1"/>
  <c r="U14" i="55"/>
  <c r="S14" i="55"/>
  <c r="P14" i="55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U12" i="55"/>
  <c r="S12" i="55"/>
  <c r="P12" i="55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P11" i="55"/>
  <c r="O11" i="55"/>
  <c r="N11" i="55"/>
  <c r="M11" i="55"/>
  <c r="L11" i="55"/>
  <c r="K11" i="55"/>
  <c r="J11" i="55"/>
  <c r="I11" i="55"/>
  <c r="H11" i="55"/>
  <c r="G11" i="55"/>
  <c r="F11" i="55"/>
  <c r="E11" i="55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U9" i="55"/>
  <c r="S9" i="55"/>
  <c r="P9" i="55"/>
  <c r="O9" i="55"/>
  <c r="N9" i="55"/>
  <c r="M9" i="55"/>
  <c r="L9" i="55"/>
  <c r="K9" i="55"/>
  <c r="J9" i="55"/>
  <c r="I9" i="55"/>
  <c r="H9" i="55"/>
  <c r="G9" i="55"/>
  <c r="F9" i="55"/>
  <c r="E9" i="55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U7" i="55"/>
  <c r="S7" i="55"/>
  <c r="P7" i="55"/>
  <c r="O7" i="55"/>
  <c r="N7" i="55"/>
  <c r="M7" i="55"/>
  <c r="L7" i="55"/>
  <c r="K7" i="55"/>
  <c r="J7" i="55"/>
  <c r="I7" i="55"/>
  <c r="H7" i="55"/>
  <c r="G7" i="55"/>
  <c r="F7" i="55"/>
  <c r="E7" i="55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7" i="55" l="1"/>
  <c r="T9" i="55"/>
  <c r="Q11" i="55"/>
  <c r="U15" i="55"/>
  <c r="U16" i="55" s="1"/>
  <c r="Q30" i="55"/>
  <c r="T30" i="55"/>
  <c r="L15" i="55"/>
  <c r="L16" i="55" s="1"/>
  <c r="Q13" i="55"/>
  <c r="E15" i="55"/>
  <c r="Q15" i="55" s="1"/>
  <c r="J15" i="55"/>
  <c r="J16" i="55" s="1"/>
  <c r="N15" i="55"/>
  <c r="N16" i="55" s="1"/>
  <c r="Q42" i="55"/>
  <c r="Q47" i="55" s="1"/>
  <c r="F47" i="55"/>
  <c r="J47" i="55"/>
  <c r="N47" i="55"/>
  <c r="U47" i="55"/>
  <c r="T7" i="55"/>
  <c r="Q9" i="55"/>
  <c r="T11" i="55"/>
  <c r="Q6" i="55"/>
  <c r="Q8" i="55"/>
  <c r="Q10" i="55"/>
  <c r="T12" i="55"/>
  <c r="T14" i="55"/>
  <c r="G15" i="55"/>
  <c r="G16" i="55" s="1"/>
  <c r="K15" i="55"/>
  <c r="K16" i="55" s="1"/>
  <c r="O15" i="55"/>
  <c r="O16" i="55" s="1"/>
  <c r="G47" i="55"/>
  <c r="K47" i="55"/>
  <c r="O47" i="55"/>
  <c r="P16" i="55"/>
  <c r="T16" i="55" s="1"/>
  <c r="E16" i="55"/>
  <c r="Q16" i="55" s="1"/>
  <c r="S15" i="55"/>
  <c r="S16" i="55" s="1"/>
  <c r="T46" i="55"/>
  <c r="T15" i="55" l="1"/>
  <c r="U46" i="56" l="1"/>
  <c r="S46" i="56"/>
  <c r="P46" i="56"/>
  <c r="P47" i="56" s="1"/>
  <c r="O46" i="56"/>
  <c r="N46" i="56"/>
  <c r="M46" i="56"/>
  <c r="L46" i="56"/>
  <c r="L47" i="56" s="1"/>
  <c r="K46" i="56"/>
  <c r="J46" i="56"/>
  <c r="I46" i="56"/>
  <c r="H46" i="56"/>
  <c r="H47" i="56" s="1"/>
  <c r="G46" i="56"/>
  <c r="F46" i="56"/>
  <c r="E46" i="56"/>
  <c r="Q45" i="56"/>
  <c r="Q46" i="56" s="1"/>
  <c r="U42" i="56"/>
  <c r="S42" i="56"/>
  <c r="P42" i="56"/>
  <c r="O42" i="56"/>
  <c r="N42" i="56"/>
  <c r="M42" i="56"/>
  <c r="L42" i="56"/>
  <c r="K42" i="56"/>
  <c r="J42" i="56"/>
  <c r="I42" i="56"/>
  <c r="H42" i="56"/>
  <c r="G42" i="56"/>
  <c r="F42" i="56"/>
  <c r="E42" i="56"/>
  <c r="Q41" i="56"/>
  <c r="Q40" i="56"/>
  <c r="Q39" i="56"/>
  <c r="Q38" i="56"/>
  <c r="Q37" i="56"/>
  <c r="Q36" i="56"/>
  <c r="Q35" i="56"/>
  <c r="Q34" i="56"/>
  <c r="Q33" i="56"/>
  <c r="T31" i="56"/>
  <c r="U30" i="56"/>
  <c r="S30" i="56"/>
  <c r="P30" i="56"/>
  <c r="O30" i="56"/>
  <c r="O15" i="56" s="1"/>
  <c r="N30" i="56"/>
  <c r="M30" i="56"/>
  <c r="L30" i="56"/>
  <c r="L15" i="56" s="1"/>
  <c r="K30" i="56"/>
  <c r="K15" i="56" s="1"/>
  <c r="J30" i="56"/>
  <c r="I30" i="56"/>
  <c r="H30" i="56"/>
  <c r="H15" i="56" s="1"/>
  <c r="G30" i="56"/>
  <c r="F30" i="56"/>
  <c r="E30" i="56"/>
  <c r="Q29" i="56"/>
  <c r="Q28" i="56"/>
  <c r="Q27" i="56"/>
  <c r="Q26" i="56"/>
  <c r="Q25" i="56"/>
  <c r="Q24" i="56"/>
  <c r="Q23" i="56"/>
  <c r="Q22" i="56"/>
  <c r="Q21" i="56"/>
  <c r="M15" i="56"/>
  <c r="M16" i="56" s="1"/>
  <c r="I15" i="56"/>
  <c r="I16" i="56" s="1"/>
  <c r="U14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U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U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D12" i="56"/>
  <c r="U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U9" i="56"/>
  <c r="O9" i="56"/>
  <c r="N9" i="56"/>
  <c r="M9" i="56"/>
  <c r="L9" i="56"/>
  <c r="K9" i="56"/>
  <c r="J9" i="56"/>
  <c r="I9" i="56"/>
  <c r="H9" i="56"/>
  <c r="G9" i="56"/>
  <c r="F9" i="56"/>
  <c r="E9" i="56"/>
  <c r="U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P7" i="56"/>
  <c r="O7" i="56"/>
  <c r="N7" i="56"/>
  <c r="M7" i="56"/>
  <c r="L7" i="56"/>
  <c r="K7" i="56"/>
  <c r="J7" i="56"/>
  <c r="I7" i="56"/>
  <c r="H7" i="56"/>
  <c r="G7" i="56"/>
  <c r="F7" i="56"/>
  <c r="E7" i="56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G15" i="56" l="1"/>
  <c r="G16" i="56" s="1"/>
  <c r="O16" i="56"/>
  <c r="I47" i="56"/>
  <c r="M47" i="56"/>
  <c r="K16" i="56"/>
  <c r="Q9" i="56"/>
  <c r="Q7" i="56"/>
  <c r="E47" i="56"/>
  <c r="E15" i="56"/>
  <c r="U15" i="56"/>
  <c r="U16" i="56" s="1"/>
  <c r="U47" i="56"/>
  <c r="S47" i="56"/>
  <c r="H16" i="56"/>
  <c r="L16" i="56"/>
  <c r="Q10" i="56"/>
  <c r="Q6" i="56"/>
  <c r="Q8" i="56"/>
  <c r="F47" i="56"/>
  <c r="J47" i="56"/>
  <c r="N47" i="56"/>
  <c r="F15" i="56"/>
  <c r="J15" i="56"/>
  <c r="J16" i="56" s="1"/>
  <c r="N15" i="56"/>
  <c r="N16" i="56" s="1"/>
  <c r="Q42" i="56"/>
  <c r="Q47" i="56" s="1"/>
  <c r="G47" i="56"/>
  <c r="K47" i="56"/>
  <c r="O47" i="56"/>
  <c r="Q12" i="56"/>
  <c r="Q14" i="56"/>
  <c r="Q13" i="56"/>
  <c r="Q30" i="56"/>
  <c r="E16" i="56"/>
  <c r="P15" i="56"/>
  <c r="P9" i="54"/>
  <c r="F16" i="56" l="1"/>
  <c r="Q15" i="56"/>
  <c r="P16" i="56"/>
  <c r="Q16" i="56" s="1"/>
  <c r="U13" i="54" l="1"/>
  <c r="Q13" i="54"/>
  <c r="T13" i="54" s="1"/>
  <c r="Q39" i="54"/>
  <c r="T39" i="54" s="1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T35" i="54" s="1"/>
  <c r="Q24" i="54"/>
  <c r="T24" i="54" s="1"/>
  <c r="U9" i="54"/>
  <c r="S9" i="54"/>
  <c r="J9" i="54"/>
  <c r="Q9" i="54" l="1"/>
  <c r="T9" i="54" s="1"/>
  <c r="P11" i="54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T44" i="54" s="1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T36" i="54" s="1"/>
  <c r="Q40" i="54"/>
  <c r="T40" i="54" s="1"/>
  <c r="Q38" i="54"/>
  <c r="T38" i="54" s="1"/>
  <c r="Q34" i="54"/>
  <c r="T34" i="54" s="1"/>
  <c r="Q33" i="54"/>
  <c r="T33" i="54" s="1"/>
  <c r="Q32" i="54"/>
  <c r="T32" i="54" s="1"/>
  <c r="Q37" i="54"/>
  <c r="T37" i="54" s="1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T25" i="54" s="1"/>
  <c r="Q28" i="54"/>
  <c r="T28" i="54" s="1"/>
  <c r="Q27" i="54"/>
  <c r="T27" i="54" s="1"/>
  <c r="Q23" i="54"/>
  <c r="T23" i="54" s="1"/>
  <c r="Q22" i="54"/>
  <c r="T22" i="54" s="1"/>
  <c r="Q21" i="54"/>
  <c r="T21" i="54" s="1"/>
  <c r="Q26" i="54"/>
  <c r="T26" i="54" s="1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T45" i="54" s="1"/>
  <c r="P15" i="54"/>
  <c r="P16" i="54" s="1"/>
  <c r="H15" i="54"/>
  <c r="H16" i="54" s="1"/>
  <c r="L15" i="54"/>
  <c r="L16" i="54" s="1"/>
  <c r="K15" i="54"/>
  <c r="G46" i="54"/>
  <c r="O46" i="54"/>
  <c r="K46" i="54"/>
  <c r="Q41" i="54"/>
  <c r="T41" i="54" s="1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T14" i="54" s="1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T12" i="54" s="1"/>
  <c r="F15" i="54"/>
  <c r="F16" i="54" s="1"/>
  <c r="J15" i="54"/>
  <c r="J16" i="54" s="1"/>
  <c r="Q6" i="54"/>
  <c r="T6" i="54" s="1"/>
  <c r="Q8" i="54"/>
  <c r="T8" i="54" s="1"/>
  <c r="N15" i="54"/>
  <c r="N16" i="54" s="1"/>
  <c r="Q11" i="54"/>
  <c r="T11" i="54" s="1"/>
  <c r="Q7" i="54"/>
  <c r="T7" i="54" s="1"/>
  <c r="Q10" i="54"/>
  <c r="T10" i="54" s="1"/>
  <c r="Q29" i="54"/>
  <c r="T29" i="54" s="1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K16" i="54" l="1"/>
  <c r="S16" i="54"/>
  <c r="Q46" i="54"/>
  <c r="T46" i="54" s="1"/>
  <c r="E16" i="54"/>
  <c r="Q15" i="54"/>
  <c r="T15" i="54" s="1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T16" i="54" s="1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4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O6" i="52"/>
  <c r="N6" i="52"/>
  <c r="M6" i="52"/>
  <c r="L6" i="52"/>
  <c r="K6" i="52"/>
  <c r="J6" i="52"/>
  <c r="I6" i="52"/>
  <c r="H6" i="52"/>
  <c r="G6" i="52"/>
  <c r="F6" i="52"/>
  <c r="E6" i="52"/>
  <c r="D6" i="52"/>
  <c r="T6" i="52" l="1"/>
  <c r="T13" i="52"/>
  <c r="T30" i="52"/>
  <c r="T43" i="52"/>
  <c r="T12" i="52"/>
  <c r="T8" i="52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Q8" i="52"/>
  <c r="Q10" i="52"/>
  <c r="Q12" i="52"/>
  <c r="Q14" i="52"/>
  <c r="Q7" i="52"/>
  <c r="Q9" i="52"/>
  <c r="Q11" i="52"/>
  <c r="Q6" i="52"/>
  <c r="Q13" i="52"/>
  <c r="Q30" i="52"/>
  <c r="T48" i="52" l="1"/>
  <c r="F16" i="52"/>
  <c r="P16" i="52"/>
  <c r="T15" i="52"/>
  <c r="N16" i="52"/>
  <c r="M16" i="52"/>
  <c r="L16" i="52"/>
  <c r="K16" i="52"/>
  <c r="I16" i="52"/>
  <c r="S16" i="52"/>
  <c r="Q15" i="52"/>
  <c r="Q46" i="51"/>
  <c r="T46" i="51" s="1"/>
  <c r="T16" i="52" l="1"/>
  <c r="Q16" i="52"/>
  <c r="U6" i="51"/>
  <c r="Q42" i="51" l="1"/>
  <c r="T42" i="51" s="1"/>
  <c r="Q41" i="51"/>
  <c r="T41" i="51" s="1"/>
  <c r="Q40" i="51"/>
  <c r="T40" i="51" s="1"/>
  <c r="Q39" i="51"/>
  <c r="T39" i="51" s="1"/>
  <c r="Q38" i="51"/>
  <c r="T38" i="51" s="1"/>
  <c r="Q37" i="51"/>
  <c r="T37" i="51" s="1"/>
  <c r="Q36" i="51"/>
  <c r="T36" i="51" s="1"/>
  <c r="Q35" i="51"/>
  <c r="T35" i="51" s="1"/>
  <c r="Q34" i="51"/>
  <c r="T34" i="51" s="1"/>
  <c r="Q29" i="51"/>
  <c r="T29" i="51" s="1"/>
  <c r="Q28" i="51"/>
  <c r="T28" i="51" s="1"/>
  <c r="Q27" i="51"/>
  <c r="T27" i="51" s="1"/>
  <c r="Q26" i="51"/>
  <c r="T26" i="51" s="1"/>
  <c r="Q25" i="51"/>
  <c r="T25" i="51" s="1"/>
  <c r="Q24" i="51"/>
  <c r="T24" i="51" s="1"/>
  <c r="Q23" i="51"/>
  <c r="T23" i="51" s="1"/>
  <c r="Q22" i="51"/>
  <c r="T22" i="51" s="1"/>
  <c r="Q21" i="51"/>
  <c r="T21" i="51" s="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T45" i="51" s="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E15" i="51" l="1"/>
  <c r="K48" i="51"/>
  <c r="N15" i="51"/>
  <c r="U15" i="51"/>
  <c r="U16" i="51" s="1"/>
  <c r="Q56" i="51"/>
  <c r="G48" i="51"/>
  <c r="F15" i="51"/>
  <c r="Q47" i="51"/>
  <c r="T47" i="51" s="1"/>
  <c r="O15" i="51"/>
  <c r="G15" i="51"/>
  <c r="O48" i="51"/>
  <c r="E48" i="51"/>
  <c r="S48" i="51"/>
  <c r="Q30" i="51"/>
  <c r="T30" i="51" s="1"/>
  <c r="J15" i="51"/>
  <c r="U48" i="51"/>
  <c r="S15" i="51"/>
  <c r="Q52" i="51"/>
  <c r="I48" i="51"/>
  <c r="M48" i="51"/>
  <c r="F48" i="51"/>
  <c r="J48" i="51"/>
  <c r="N48" i="51"/>
  <c r="Q10" i="51"/>
  <c r="T10" i="51" s="1"/>
  <c r="K15" i="51"/>
  <c r="I15" i="51"/>
  <c r="M15" i="51"/>
  <c r="Q7" i="51"/>
  <c r="T7" i="51" s="1"/>
  <c r="Q9" i="51"/>
  <c r="T9" i="51" s="1"/>
  <c r="Q14" i="51"/>
  <c r="T14" i="51" s="1"/>
  <c r="Q12" i="51"/>
  <c r="T12" i="51" s="1"/>
  <c r="Q6" i="51"/>
  <c r="T6" i="51" s="1"/>
  <c r="Q8" i="51"/>
  <c r="T8" i="51" s="1"/>
  <c r="Q11" i="51"/>
  <c r="T11" i="51" s="1"/>
  <c r="Q13" i="51"/>
  <c r="T13" i="51" s="1"/>
  <c r="H15" i="51"/>
  <c r="H16" i="51" s="1"/>
  <c r="L15" i="51"/>
  <c r="L16" i="51" s="1"/>
  <c r="Q43" i="51"/>
  <c r="T43" i="51" s="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T48" i="51" s="1"/>
  <c r="F16" i="51"/>
  <c r="E16" i="51"/>
  <c r="Q15" i="51"/>
  <c r="T15" i="51" s="1"/>
  <c r="P16" i="51"/>
  <c r="P12" i="50"/>
  <c r="O12" i="50"/>
  <c r="N12" i="50"/>
  <c r="M12" i="50"/>
  <c r="L12" i="50"/>
  <c r="K12" i="50"/>
  <c r="J12" i="50"/>
  <c r="I12" i="50"/>
  <c r="H12" i="50"/>
  <c r="Q16" i="51" l="1"/>
  <c r="T16" i="51" s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30" i="50" s="1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<sst xmlns="http://schemas.openxmlformats.org/spreadsheetml/2006/main" count="1681" uniqueCount="330">
  <si>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</si>
  <si>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</si>
  <si>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</si>
  <si>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</si>
  <si>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</si>
  <si>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</si>
  <si>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</si>
  <si>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</si>
  <si>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</si>
  <si>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</si>
  <si>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</si>
  <si>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</si>
  <si>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</si>
  <si>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</si>
  <si>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</si>
  <si>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</si>
  <si>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</si>
  <si>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</si>
  <si>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</si>
  <si>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</si>
  <si>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</si>
  <si>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</si>
  <si>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</si>
  <si>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</si>
  <si>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</si>
  <si>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</si>
  <si>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</si>
  <si>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</si>
  <si>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</si>
  <si>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</si>
  <si>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</si>
  <si>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</si>
  <si>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</si>
  <si>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</si>
  <si>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</si>
  <si>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</si>
  <si>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</si>
  <si>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</si>
  <si>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</si>
  <si>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</si>
  <si>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</si>
  <si>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</si>
  <si>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</si>
  <si>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</si>
  <si>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</si>
  <si>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</si>
  <si>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</si>
  <si>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</si>
  <si>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</si>
  <si>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</si>
  <si>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</si>
  <si>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</si>
  <si>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</si>
  <si>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</si>
  <si>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</si>
  <si>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</si>
  <si>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</si>
  <si>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</si>
  <si>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</si>
  <si>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</si>
  <si>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</si>
  <si>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</si>
  <si>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</si>
  <si>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</si>
  <si>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</si>
  <si>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</si>
  <si>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</si>
  <si>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</si>
  <si>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</si>
  <si>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</si>
  <si>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</si>
  <si>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</si>
  <si>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</si>
  <si>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</si>
  <si>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</si>
  <si>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</si>
  <si>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</si>
  <si>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</si>
  <si>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</si>
  <si>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</si>
  <si>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</si>
  <si>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</si>
  <si>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</si>
  <si>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</si>
  <si>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</si>
  <si>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</si>
  <si>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</si>
  <si>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</si>
  <si>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</si>
  <si>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</si>
  <si>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</si>
  <si>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</si>
  <si>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</si>
  <si>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</si>
  <si>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</si>
  <si>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</si>
  <si>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</si>
  <si>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</si>
  <si>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</si>
  <si>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</si>
  <si>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</si>
  <si>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</si>
  <si>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</si>
  <si>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</si>
  <si>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</si>
  <si>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</si>
  <si>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</si>
  <si>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</si>
  <si>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</si>
  <si>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</si>
  <si>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</si>
  <si>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</si>
  <si>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</si>
  <si>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</si>
  <si>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</si>
  <si>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</si>
  <si>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</si>
  <si>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</si>
  <si>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</si>
  <si>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</si>
  <si>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</si>
  <si>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</si>
  <si>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</si>
  <si>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</si>
  <si>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</si>
  <si>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</si>
  <si>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</si>
  <si>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</si>
  <si>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</si>
  <si>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</si>
  <si>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</si>
  <si>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</si>
  <si>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</si>
  <si>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</si>
  <si>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</si>
  <si>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</si>
  <si>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</si>
  <si>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</si>
  <si>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</si>
  <si>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</si>
  <si>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</si>
  <si>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</si>
  <si>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</si>
  <si>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</si>
  <si>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</si>
  <si>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</si>
  <si>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</si>
  <si>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</si>
  <si>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</si>
  <si>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</si>
  <si>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</si>
  <si>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</si>
  <si>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</si>
  <si>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</si>
  <si>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</si>
  <si>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</si>
  <si>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</si>
  <si>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</si>
  <si>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</si>
  <si>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</si>
  <si>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</si>
  <si>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</si>
  <si>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</si>
  <si>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</si>
  <si>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</si>
  <si>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</si>
  <si>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</si>
  <si>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</si>
  <si>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</si>
  <si>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</si>
  <si>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</si>
  <si>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</si>
  <si>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</si>
  <si>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</si>
  <si>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</si>
  <si>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</si>
  <si>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</si>
  <si>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</si>
  <si>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</si>
  <si>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</si>
  <si>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</si>
  <si>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</si>
  <si>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</si>
  <si>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</si>
  <si>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</si>
  <si>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</si>
  <si>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</si>
  <si>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</si>
  <si>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</si>
  <si>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</si>
  <si>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</si>
  <si>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</si>
  <si>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</si>
  <si>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</si>
  <si>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</si>
  <si>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</si>
  <si>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</si>
  <si>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</si>
  <si>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</si>
  <si>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</si>
  <si>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</si>
  <si>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</si>
  <si>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</si>
  <si>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</si>
  <si>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</si>
  <si>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</si>
  <si>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</si>
  <si>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</si>
  <si>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</si>
  <si>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</si>
  <si>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</si>
  <si>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</si>
  <si>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</si>
  <si>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</si>
  <si>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</si>
  <si>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</si>
  <si>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</si>
  <si>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</si>
  <si>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</si>
  <si>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</si>
  <si>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</si>
  <si>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</si>
  <si>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</si>
  <si>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</si>
  <si>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</si>
  <si>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</si>
  <si>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</si>
  <si>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</si>
  <si>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</si>
  <si>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</si>
  <si>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</si>
  <si>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</si>
  <si>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</si>
  <si>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</si>
  <si>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</si>
  <si>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</si>
  <si>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</si>
  <si>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</si>
  <si>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</si>
  <si>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</si>
  <si>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</si>
  <si>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</si>
  <si>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</si>
  <si>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</si>
  <si>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</si>
  <si>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</si>
  <si>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</si>
  <si>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</si>
  <si>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</si>
  <si>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</si>
  <si>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</si>
  <si>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</si>
  <si>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</si>
  <si>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</si>
  <si>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</si>
  <si>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</si>
  <si>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</si>
  <si>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</si>
  <si>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</si>
  <si>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</si>
  <si>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</si>
  <si>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</si>
  <si>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</si>
  <si>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</si>
  <si>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</si>
  <si>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</si>
  <si>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</si>
  <si>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</si>
  <si>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</si>
  <si>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</si>
  <si>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</si>
  <si>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</si>
  <si>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</si>
  <si>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</si>
  <si>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</si>
  <si>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</si>
  <si>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</si>
  <si>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</si>
  <si>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</si>
  <si>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</si>
  <si>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</si>
  <si>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</si>
  <si>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</si>
  <si>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</si>
  <si>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</si>
  <si>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</si>
  <si>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</si>
  <si>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</si>
  <si>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</si>
  <si>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</si>
  <si>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</si>
  <si>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</si>
  <si>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</si>
  <si>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</si>
  <si>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</si>
  <si>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</si>
  <si>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</si>
  <si>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</si>
  <si>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</si>
  <si>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</si>
  <si>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</si>
  <si>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</si>
  <si>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</si>
  <si>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</si>
  <si>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</si>
  <si>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</si>
  <si>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</si>
  <si>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</si>
  <si>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</si>
  <si>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</si>
  <si>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</si>
  <si>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</si>
  <si>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</si>
  <si>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</si>
  <si>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</si>
  <si>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</si>
  <si>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</si>
  <si>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</si>
  <si>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</si>
  <si>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</si>
  <si>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</si>
  <si>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</si>
  <si>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</si>
  <si>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</si>
  <si>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</si>
  <si>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</si>
  <si>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</si>
  <si>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</si>
  <si>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YoY (Mar)</t>
    <phoneticPr fontId="2" type="noConversion"/>
  </si>
  <si>
    <t>토레스 EVX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</si>
</sst>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6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53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9" fontId="149" fillId="0" borderId="18" xfId="1609" applyNumberFormat="1" applyFont="1" applyBorder="1" applyAlignment="1">
      <alignment horizontal="center"/>
      <protection locked="0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24" xfId="1650" applyFont="1" applyFill="1" applyBorder="1" applyAlignment="1">
      <alignment horizontal="center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  <xf numFmtId="9" fontId="121" fillId="0" borderId="4" xfId="1650" quotePrefix="1" applyNumberFormat="1" applyFont="1" applyFill="1" applyBorder="1" applyAlignment="1">
      <alignment horizontal="center" vertical="center"/>
    </xf>
    <xf numFmtId="38" fontId="4" fillId="0" borderId="0" xfId="1649" applyFont="1" applyProtection="1">
      <protection locked="0"/>
    </xf>
    <xf numFmtId="9" fontId="121" fillId="32" borderId="4" xfId="1609" applyNumberFormat="1" applyFont="1" applyFill="1" applyBorder="1" applyAlignment="1" applyProtection="1">
      <alignment horizontal="center" vertical="center"/>
    </xf>
    <xf numFmtId="176" fontId="142" fillId="32" borderId="11" xfId="1650" applyNumberFormat="1" applyFont="1" applyFill="1" applyBorder="1">
      <alignment vertical="center"/>
    </xf>
    <xf numFmtId="176" fontId="142" fillId="32" borderId="4" xfId="1650" applyNumberFormat="1" applyFont="1" applyFill="1" applyBorder="1">
      <alignment vertical="center"/>
    </xf>
    <xf numFmtId="9" fontId="142" fillId="32" borderId="4" xfId="1609" applyNumberFormat="1" applyFont="1" applyFill="1" applyBorder="1" applyAlignment="1" applyProtection="1">
      <alignment horizontal="center" vertical="center"/>
    </xf>
    <xf numFmtId="0" fontId="141" fillId="32" borderId="0" xfId="0" applyFont="1" applyFill="1">
      <alignment vertical="center"/>
    </xf>
    <xf numFmtId="0" fontId="145" fillId="32" borderId="0" xfId="1609" applyFont="1" applyFill="1">
      <protection locked="0"/>
    </xf>
    <xf numFmtId="9" fontId="145" fillId="32" borderId="0" xfId="1609" applyNumberFormat="1" applyFont="1" applyFill="1">
      <protection locked="0"/>
    </xf>
    <xf numFmtId="0" fontId="141" fillId="32" borderId="0" xfId="0" applyFont="1" applyFill="1" applyAlignment="1">
      <alignment horizontal="center" vertical="center"/>
    </xf>
    <xf numFmtId="0" fontId="0" fillId="32" borderId="0" xfId="0" applyFont="1" applyFill="1">
      <alignment vertical="center"/>
    </xf>
    <xf numFmtId="41" fontId="128" fillId="32" borderId="11" xfId="1650" applyFont="1" applyFill="1" applyBorder="1" applyAlignment="1">
      <alignment horizontal="center" vertical="center"/>
    </xf>
    <xf numFmtId="41" fontId="128" fillId="32" borderId="2" xfId="1650" applyFont="1" applyFill="1" applyBorder="1" applyAlignment="1">
      <alignment horizontal="center" vertical="center"/>
    </xf>
    <xf numFmtId="41" fontId="128" fillId="32" borderId="19" xfId="1650" applyFont="1" applyFill="1" applyBorder="1" applyAlignment="1">
      <alignment horizontal="center" vertical="center"/>
    </xf>
    <xf numFmtId="41" fontId="127" fillId="32" borderId="0" xfId="1650" applyFont="1" applyFill="1">
      <alignment vertical="center"/>
    </xf>
    <xf numFmtId="176" fontId="127" fillId="32" borderId="11" xfId="1650" applyNumberFormat="1" applyFont="1" applyFill="1" applyBorder="1">
      <alignment vertical="center"/>
    </xf>
    <xf numFmtId="176" fontId="127" fillId="32" borderId="4" xfId="1650" applyNumberFormat="1" applyFont="1" applyFill="1" applyBorder="1">
      <alignment vertical="center"/>
    </xf>
    <xf numFmtId="176" fontId="127" fillId="32" borderId="18" xfId="1650" applyNumberFormat="1" applyFont="1" applyFill="1" applyBorder="1">
      <alignment vertical="center"/>
    </xf>
    <xf numFmtId="9" fontId="127" fillId="32" borderId="4" xfId="1609" applyNumberFormat="1" applyFont="1" applyFill="1" applyBorder="1" applyAlignment="1" applyProtection="1">
      <alignment horizontal="center" vertical="center"/>
    </xf>
    <xf numFmtId="176" fontId="126" fillId="32" borderId="0" xfId="0" applyNumberFormat="1" applyFont="1" applyFill="1">
      <alignment vertical="center"/>
    </xf>
    <xf numFmtId="38" fontId="126" fillId="32" borderId="0" xfId="1649" applyFont="1" applyFill="1" applyAlignment="1">
      <alignment vertical="center"/>
    </xf>
    <xf numFmtId="0" fontId="126" fillId="32" borderId="0" xfId="0" applyFont="1" applyFill="1">
      <alignment vertical="center"/>
    </xf>
    <xf numFmtId="41" fontId="128" fillId="32" borderId="29" xfId="1650" applyFont="1" applyFill="1" applyBorder="1" applyAlignment="1">
      <alignment horizontal="center" vertical="center"/>
    </xf>
    <xf numFmtId="41" fontId="128" fillId="32" borderId="38" xfId="1650" applyFont="1" applyFill="1" applyBorder="1" applyAlignment="1">
      <alignment horizontal="center" vertical="center"/>
    </xf>
    <xf numFmtId="41" fontId="128" fillId="32" borderId="37" xfId="165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zoomScale="130" zoomScaleNormal="100" zoomScaleSheetLayoutView="130" workbookViewId="0">
      <selection activeCell="F25" sqref="F25:L25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45"/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46" t="s">
        <v>258</v>
      </c>
      <c r="B19" s="546"/>
      <c r="C19" s="546"/>
      <c r="D19" s="546"/>
      <c r="E19" s="546"/>
      <c r="F19" s="546"/>
      <c r="G19" s="546"/>
      <c r="H19" s="82"/>
      <c r="I19" s="81"/>
      <c r="J19" s="81"/>
      <c r="K19" s="77"/>
      <c r="L19" s="77"/>
    </row>
    <row r="20" spans="1:12" ht="16.5" customHeight="1">
      <c r="A20" s="546"/>
      <c r="B20" s="546"/>
      <c r="C20" s="546"/>
      <c r="D20" s="546"/>
      <c r="E20" s="546"/>
      <c r="F20" s="546"/>
      <c r="G20" s="546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18" t="s">
        <v>204</v>
      </c>
      <c r="C22" s="518"/>
      <c r="D22" s="518"/>
      <c r="E22" s="519"/>
      <c r="F22" s="519"/>
      <c r="G22" s="283"/>
      <c r="H22" s="78"/>
      <c r="I22" s="78"/>
      <c r="J22" s="78"/>
      <c r="K22" s="75"/>
      <c r="L22" s="75"/>
    </row>
    <row r="23" spans="1:12" ht="21" customHeight="1">
      <c r="A23" s="145"/>
      <c r="B23" s="518" t="s">
        <v>261</v>
      </c>
      <c r="C23" s="518"/>
      <c r="D23" s="518"/>
      <c r="E23" s="520"/>
      <c r="F23" s="520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47" t="s">
        <v>79</v>
      </c>
      <c r="G25" s="547"/>
      <c r="H25" s="547"/>
      <c r="I25" s="547"/>
      <c r="J25" s="547"/>
      <c r="K25" s="547"/>
      <c r="L25" s="547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2" t="s">
        <v>200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101</v>
      </c>
      <c r="T3" s="606"/>
      <c r="U3" s="607"/>
    </row>
    <row r="4" spans="1:21" ht="16.5">
      <c r="A4" s="608" t="s">
        <v>16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1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12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12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12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596" t="s">
        <v>94</v>
      </c>
      <c r="C14" s="597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13" t="s">
        <v>80</v>
      </c>
      <c r="C15" s="614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08" t="s">
        <v>39</v>
      </c>
      <c r="B18" s="609"/>
      <c r="C18" s="610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1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12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12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12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00" t="s">
        <v>81</v>
      </c>
      <c r="C28" s="601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08" t="s">
        <v>45</v>
      </c>
      <c r="B30" s="609"/>
      <c r="C30" s="610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1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12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12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12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00" t="s">
        <v>97</v>
      </c>
      <c r="C40" s="601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594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595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596" t="s">
        <v>95</v>
      </c>
      <c r="C44" s="597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15" t="s">
        <v>96</v>
      </c>
      <c r="B45" s="616"/>
      <c r="C45" s="617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598" t="s">
        <v>205</v>
      </c>
      <c r="B47" s="599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2" t="s">
        <v>113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101</v>
      </c>
      <c r="T3" s="606"/>
      <c r="U3" s="607"/>
    </row>
    <row r="4" spans="1:21" ht="16.5">
      <c r="A4" s="608" t="s">
        <v>16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1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12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12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12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596" t="s">
        <v>94</v>
      </c>
      <c r="C14" s="597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13" t="s">
        <v>80</v>
      </c>
      <c r="C15" s="614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08" t="s">
        <v>39</v>
      </c>
      <c r="B18" s="609"/>
      <c r="C18" s="610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1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12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12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12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00" t="s">
        <v>81</v>
      </c>
      <c r="C28" s="601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08" t="s">
        <v>45</v>
      </c>
      <c r="B30" s="609"/>
      <c r="C30" s="610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1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12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12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12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00" t="s">
        <v>97</v>
      </c>
      <c r="C40" s="601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594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595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596" t="s">
        <v>95</v>
      </c>
      <c r="C44" s="597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15" t="s">
        <v>96</v>
      </c>
      <c r="B45" s="616"/>
      <c r="C45" s="617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  <mergeCell ref="B32:B35"/>
    <mergeCell ref="B40:C40"/>
    <mergeCell ref="B42:B43"/>
    <mergeCell ref="B44:C44"/>
    <mergeCell ref="A45:C45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2" t="s">
        <v>108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101</v>
      </c>
      <c r="T3" s="606"/>
      <c r="U3" s="607"/>
    </row>
    <row r="4" spans="1:21" ht="16.5">
      <c r="A4" s="608" t="s">
        <v>16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1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12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12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12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18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19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596" t="s">
        <v>94</v>
      </c>
      <c r="C14" s="597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13" t="s">
        <v>80</v>
      </c>
      <c r="C15" s="614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08" t="s">
        <v>39</v>
      </c>
      <c r="B18" s="609"/>
      <c r="C18" s="610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1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12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12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12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18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19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00" t="s">
        <v>81</v>
      </c>
      <c r="C28" s="601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08" t="s">
        <v>45</v>
      </c>
      <c r="B30" s="609"/>
      <c r="C30" s="610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1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12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12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12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00" t="s">
        <v>97</v>
      </c>
      <c r="C39" s="601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594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595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596" t="s">
        <v>95</v>
      </c>
      <c r="C43" s="597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16" t="s">
        <v>96</v>
      </c>
      <c r="B44" s="616"/>
      <c r="C44" s="617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S3:U3"/>
    <mergeCell ref="A4:C4"/>
    <mergeCell ref="B6:B9"/>
    <mergeCell ref="B12:B13"/>
    <mergeCell ref="B14:C14"/>
    <mergeCell ref="E3:Q3"/>
    <mergeCell ref="B39:C39"/>
    <mergeCell ref="B41:B42"/>
    <mergeCell ref="B43:C43"/>
    <mergeCell ref="A44:C44"/>
    <mergeCell ref="A30:C30"/>
    <mergeCell ref="B32:B35"/>
    <mergeCell ref="B15:C15"/>
    <mergeCell ref="A18:C18"/>
    <mergeCell ref="B20:B23"/>
    <mergeCell ref="B26:B27"/>
    <mergeCell ref="B28:C28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02" t="s">
        <v>51</v>
      </c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4"/>
      <c r="R4" s="9"/>
      <c r="S4" s="605" t="s">
        <v>101</v>
      </c>
      <c r="T4" s="606"/>
      <c r="U4" s="607"/>
    </row>
    <row r="5" spans="1:21" ht="16.5">
      <c r="A5" s="608" t="s">
        <v>16</v>
      </c>
      <c r="B5" s="609"/>
      <c r="C5" s="610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11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12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12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12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18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19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596" t="s">
        <v>94</v>
      </c>
      <c r="C15" s="597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13" t="s">
        <v>80</v>
      </c>
      <c r="C16" s="614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08" t="s">
        <v>39</v>
      </c>
      <c r="B19" s="609"/>
      <c r="C19" s="610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11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12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12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12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18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19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00" t="s">
        <v>81</v>
      </c>
      <c r="C29" s="601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08" t="s">
        <v>45</v>
      </c>
      <c r="B31" s="609"/>
      <c r="C31" s="610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11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12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12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12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00" t="s">
        <v>97</v>
      </c>
      <c r="C40" s="601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594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595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596" t="s">
        <v>95</v>
      </c>
      <c r="C44" s="597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16" t="s">
        <v>96</v>
      </c>
      <c r="B45" s="616"/>
      <c r="C45" s="617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S4:U4"/>
    <mergeCell ref="A5:C5"/>
    <mergeCell ref="A19:C19"/>
    <mergeCell ref="E4:Q4"/>
    <mergeCell ref="B15:C15"/>
    <mergeCell ref="B7:B10"/>
    <mergeCell ref="B13:B14"/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6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02" t="s">
        <v>84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49</v>
      </c>
      <c r="T3" s="607"/>
    </row>
    <row r="4" spans="1:26" ht="16.5">
      <c r="A4" s="608" t="s">
        <v>17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596" t="s">
        <v>94</v>
      </c>
      <c r="C14" s="597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13" t="s">
        <v>80</v>
      </c>
      <c r="C15" s="614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08" t="s">
        <v>39</v>
      </c>
      <c r="B17" s="609"/>
      <c r="C17" s="610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08" t="s">
        <v>45</v>
      </c>
      <c r="B29" s="609"/>
      <c r="C29" s="610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02" t="s">
        <v>118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119</v>
      </c>
      <c r="T3" s="607"/>
    </row>
    <row r="4" spans="1:23" ht="16.5">
      <c r="A4" s="608" t="s">
        <v>120</v>
      </c>
      <c r="B4" s="609"/>
      <c r="C4" s="610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596" t="s">
        <v>143</v>
      </c>
      <c r="C14" s="597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13" t="s">
        <v>144</v>
      </c>
      <c r="C15" s="614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08" t="s">
        <v>145</v>
      </c>
      <c r="B17" s="609"/>
      <c r="C17" s="610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08" t="s">
        <v>164</v>
      </c>
      <c r="B29" s="609"/>
      <c r="C29" s="610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22" t="s">
        <v>92</v>
      </c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4"/>
      <c r="R3" s="258"/>
      <c r="S3" s="620" t="s">
        <v>49</v>
      </c>
      <c r="T3" s="621"/>
    </row>
    <row r="4" spans="1:20" ht="16.5">
      <c r="A4" s="608" t="s">
        <v>172</v>
      </c>
      <c r="B4" s="609"/>
      <c r="C4" s="610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08" t="s">
        <v>192</v>
      </c>
      <c r="B17" s="609"/>
      <c r="C17" s="610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08" t="s">
        <v>196</v>
      </c>
      <c r="B29" s="609"/>
      <c r="C29" s="610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25" t="s">
        <v>98</v>
      </c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7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"/>
  <sheetViews>
    <sheetView tabSelected="1" topLeftCell="A10" zoomScale="86" zoomScaleNormal="86" workbookViewId="0">
      <selection activeCell="T41" sqref="T41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260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51" t="s">
        <v>264</v>
      </c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3"/>
      <c r="R3" s="453"/>
      <c r="S3" s="554" t="s">
        <v>328</v>
      </c>
      <c r="T3" s="555"/>
      <c r="U3" s="556"/>
    </row>
    <row r="4" spans="1:26" ht="20.25" thickBot="1">
      <c r="A4" s="557" t="s">
        <v>16</v>
      </c>
      <c r="B4" s="558"/>
      <c r="C4" s="559"/>
      <c r="D4" s="409"/>
      <c r="E4" s="454" t="s">
        <v>2</v>
      </c>
      <c r="F4" s="455" t="s">
        <v>18</v>
      </c>
      <c r="G4" s="455" t="s">
        <v>19</v>
      </c>
      <c r="H4" s="455" t="s">
        <v>20</v>
      </c>
      <c r="I4" s="455" t="s">
        <v>21</v>
      </c>
      <c r="J4" s="455" t="s">
        <v>22</v>
      </c>
      <c r="K4" s="455" t="s">
        <v>23</v>
      </c>
      <c r="L4" s="455" t="s">
        <v>24</v>
      </c>
      <c r="M4" s="455" t="s">
        <v>25</v>
      </c>
      <c r="N4" s="455" t="s">
        <v>26</v>
      </c>
      <c r="O4" s="455" t="s">
        <v>27</v>
      </c>
      <c r="P4" s="455" t="s">
        <v>28</v>
      </c>
      <c r="Q4" s="437" t="s">
        <v>16</v>
      </c>
      <c r="R4" s="456"/>
      <c r="S4" s="437" t="s">
        <v>262</v>
      </c>
      <c r="T4" s="437" t="s">
        <v>29</v>
      </c>
      <c r="U4" s="437" t="s">
        <v>263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16</v>
      </c>
      <c r="B6" s="462" t="s">
        <v>32</v>
      </c>
      <c r="C6" s="463" t="s">
        <v>85</v>
      </c>
      <c r="D6" s="409"/>
      <c r="E6" s="464">
        <f t="shared" ref="E6:P10" si="0">E21+E33</f>
        <v>877</v>
      </c>
      <c r="F6" s="464">
        <f t="shared" si="0"/>
        <v>1043</v>
      </c>
      <c r="G6" s="464">
        <f t="shared" si="0"/>
        <v>689</v>
      </c>
      <c r="H6" s="464">
        <f t="shared" si="0"/>
        <v>0</v>
      </c>
      <c r="I6" s="464">
        <f t="shared" si="0"/>
        <v>0</v>
      </c>
      <c r="J6" s="464">
        <f t="shared" si="0"/>
        <v>0</v>
      </c>
      <c r="K6" s="464">
        <f t="shared" si="0"/>
        <v>0</v>
      </c>
      <c r="L6" s="464">
        <f t="shared" si="0"/>
        <v>0</v>
      </c>
      <c r="M6" s="464">
        <f t="shared" si="0"/>
        <v>0</v>
      </c>
      <c r="N6" s="464">
        <f t="shared" si="0"/>
        <v>0</v>
      </c>
      <c r="O6" s="464">
        <f t="shared" si="0"/>
        <v>0</v>
      </c>
      <c r="P6" s="464">
        <f t="shared" si="0"/>
        <v>0</v>
      </c>
      <c r="Q6" s="410">
        <f>SUM(E6:P6)</f>
        <v>2609</v>
      </c>
      <c r="R6" s="411"/>
      <c r="S6" s="410">
        <f>S21+S33</f>
        <v>1678</v>
      </c>
      <c r="T6" s="465">
        <f>IFERROR(G6/S6-1,"")</f>
        <v>-0.58939213349225272</v>
      </c>
      <c r="U6" s="410">
        <f>U21+U33</f>
        <v>1451</v>
      </c>
    </row>
    <row r="7" spans="1:26" ht="15.75" customHeight="1">
      <c r="A7" s="466"/>
      <c r="B7" s="462" t="s">
        <v>255</v>
      </c>
      <c r="C7" s="463" t="s">
        <v>111</v>
      </c>
      <c r="D7" s="409"/>
      <c r="E7" s="464">
        <f t="shared" si="0"/>
        <v>1230</v>
      </c>
      <c r="F7" s="464">
        <f t="shared" si="0"/>
        <v>1180</v>
      </c>
      <c r="G7" s="464">
        <f t="shared" si="0"/>
        <v>1181</v>
      </c>
      <c r="H7" s="464">
        <f t="shared" si="0"/>
        <v>0</v>
      </c>
      <c r="I7" s="464">
        <f t="shared" si="0"/>
        <v>0</v>
      </c>
      <c r="J7" s="464">
        <f t="shared" si="0"/>
        <v>0</v>
      </c>
      <c r="K7" s="464">
        <f t="shared" si="0"/>
        <v>0</v>
      </c>
      <c r="L7" s="464">
        <f t="shared" si="0"/>
        <v>0</v>
      </c>
      <c r="M7" s="464">
        <f t="shared" si="0"/>
        <v>0</v>
      </c>
      <c r="N7" s="464">
        <f t="shared" si="0"/>
        <v>0</v>
      </c>
      <c r="O7" s="464">
        <f t="shared" si="0"/>
        <v>0</v>
      </c>
      <c r="P7" s="464">
        <f t="shared" si="0"/>
        <v>0</v>
      </c>
      <c r="Q7" s="410">
        <f>SUM(E7:P7)</f>
        <v>3591</v>
      </c>
      <c r="R7" s="411"/>
      <c r="S7" s="410">
        <f>S22+S34</f>
        <v>708</v>
      </c>
      <c r="T7" s="467">
        <f t="shared" ref="T7:T16" si="1">IFERROR(G7/S7-1,"")</f>
        <v>0.66807909604519766</v>
      </c>
      <c r="U7" s="410">
        <f>U22+U34</f>
        <v>1950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188</v>
      </c>
      <c r="F8" s="464">
        <f t="shared" si="0"/>
        <v>825</v>
      </c>
      <c r="G8" s="464">
        <f t="shared" si="0"/>
        <v>65</v>
      </c>
      <c r="H8" s="464">
        <f t="shared" si="0"/>
        <v>0</v>
      </c>
      <c r="I8" s="464">
        <f t="shared" si="0"/>
        <v>0</v>
      </c>
      <c r="J8" s="464">
        <f t="shared" si="0"/>
        <v>0</v>
      </c>
      <c r="K8" s="464">
        <f t="shared" si="0"/>
        <v>0</v>
      </c>
      <c r="L8" s="464">
        <f t="shared" si="0"/>
        <v>0</v>
      </c>
      <c r="M8" s="464">
        <f t="shared" si="0"/>
        <v>0</v>
      </c>
      <c r="N8" s="464">
        <f t="shared" si="0"/>
        <v>0</v>
      </c>
      <c r="O8" s="464">
        <f t="shared" si="0"/>
        <v>0</v>
      </c>
      <c r="P8" s="464">
        <f t="shared" si="0"/>
        <v>0</v>
      </c>
      <c r="Q8" s="410">
        <f t="shared" ref="Q8:Q14" si="2">SUM(E8:P8)</f>
        <v>1078</v>
      </c>
      <c r="R8" s="411"/>
      <c r="S8" s="410">
        <f>S23+S35</f>
        <v>288</v>
      </c>
      <c r="T8" s="467">
        <f t="shared" si="1"/>
        <v>-0.77430555555555558</v>
      </c>
      <c r="U8" s="410">
        <f>U23+U35</f>
        <v>557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2120</v>
      </c>
      <c r="F9" s="464">
        <f t="shared" si="0"/>
        <v>2118</v>
      </c>
      <c r="G9" s="464">
        <f t="shared" si="0"/>
        <v>2398</v>
      </c>
      <c r="H9" s="464">
        <f t="shared" si="0"/>
        <v>0</v>
      </c>
      <c r="I9" s="464">
        <f t="shared" si="0"/>
        <v>0</v>
      </c>
      <c r="J9" s="464">
        <f t="shared" si="0"/>
        <v>0</v>
      </c>
      <c r="K9" s="464">
        <f t="shared" si="0"/>
        <v>0</v>
      </c>
      <c r="L9" s="464">
        <f t="shared" si="0"/>
        <v>0</v>
      </c>
      <c r="M9" s="464">
        <f t="shared" si="0"/>
        <v>0</v>
      </c>
      <c r="N9" s="464">
        <f t="shared" si="0"/>
        <v>0</v>
      </c>
      <c r="O9" s="464">
        <f t="shared" si="0"/>
        <v>0</v>
      </c>
      <c r="P9" s="464"/>
      <c r="Q9" s="410">
        <f t="shared" si="2"/>
        <v>6636</v>
      </c>
      <c r="R9" s="411"/>
      <c r="S9" s="410">
        <f>S24+S36</f>
        <v>6728</v>
      </c>
      <c r="T9" s="467">
        <f t="shared" si="1"/>
        <v>-0.64357907253269919</v>
      </c>
      <c r="U9" s="410">
        <f>U24+U36</f>
        <v>0</v>
      </c>
    </row>
    <row r="10" spans="1:26" ht="15.75" customHeight="1">
      <c r="A10" s="466"/>
      <c r="B10" s="570" t="s">
        <v>237</v>
      </c>
      <c r="C10" s="531" t="s">
        <v>238</v>
      </c>
      <c r="D10" s="532"/>
      <c r="E10" s="533">
        <f t="shared" si="0"/>
        <v>58</v>
      </c>
      <c r="F10" s="533">
        <f t="shared" si="0"/>
        <v>0</v>
      </c>
      <c r="G10" s="533">
        <f t="shared" si="0"/>
        <v>0</v>
      </c>
      <c r="H10" s="533">
        <f t="shared" si="0"/>
        <v>0</v>
      </c>
      <c r="I10" s="533">
        <f t="shared" si="0"/>
        <v>0</v>
      </c>
      <c r="J10" s="533">
        <f t="shared" si="0"/>
        <v>0</v>
      </c>
      <c r="K10" s="533">
        <f t="shared" si="0"/>
        <v>0</v>
      </c>
      <c r="L10" s="533">
        <f t="shared" si="0"/>
        <v>0</v>
      </c>
      <c r="M10" s="533">
        <f t="shared" si="0"/>
        <v>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58</v>
      </c>
      <c r="R10" s="411"/>
      <c r="S10" s="534">
        <f>S25+S37</f>
        <v>139</v>
      </c>
      <c r="T10" s="542">
        <f t="shared" si="1"/>
        <v>-1</v>
      </c>
      <c r="U10" s="534">
        <f>U25+U37</f>
        <v>79</v>
      </c>
    </row>
    <row r="11" spans="1:26" ht="15.75" customHeight="1">
      <c r="A11" s="466"/>
      <c r="B11" s="571"/>
      <c r="C11" s="511" t="s">
        <v>329</v>
      </c>
      <c r="D11" s="459"/>
      <c r="E11" s="512">
        <f>E26+E38</f>
        <v>894</v>
      </c>
      <c r="F11" s="512">
        <f t="shared" ref="F11:P11" si="3">F26+F38</f>
        <v>943</v>
      </c>
      <c r="G11" s="512">
        <f t="shared" si="3"/>
        <v>2475</v>
      </c>
      <c r="H11" s="512">
        <f t="shared" si="3"/>
        <v>0</v>
      </c>
      <c r="I11" s="512">
        <f t="shared" si="3"/>
        <v>0</v>
      </c>
      <c r="J11" s="512">
        <f t="shared" si="3"/>
        <v>0</v>
      </c>
      <c r="K11" s="512">
        <f t="shared" si="3"/>
        <v>0</v>
      </c>
      <c r="L11" s="512">
        <f t="shared" si="3"/>
        <v>0</v>
      </c>
      <c r="M11" s="512">
        <f t="shared" si="3"/>
        <v>0</v>
      </c>
      <c r="N11" s="512">
        <f t="shared" si="3"/>
        <v>0</v>
      </c>
      <c r="O11" s="512">
        <f t="shared" si="3"/>
        <v>0</v>
      </c>
      <c r="P11" s="512">
        <f t="shared" si="3"/>
        <v>0</v>
      </c>
      <c r="Q11" s="411">
        <f>SUM(E11:P11)</f>
        <v>4312</v>
      </c>
      <c r="R11" s="411"/>
      <c r="S11" s="411"/>
      <c r="T11" s="544" t="str">
        <f t="shared" si="1"/>
        <v/>
      </c>
      <c r="U11" s="411"/>
    </row>
    <row r="12" spans="1:26" ht="15.75" customHeight="1">
      <c r="A12" s="461"/>
      <c r="B12" s="462" t="s">
        <v>32</v>
      </c>
      <c r="C12" s="463" t="s">
        <v>33</v>
      </c>
      <c r="D12" s="468">
        <f t="shared" ref="D12:P15" si="4">D27+D39</f>
        <v>0</v>
      </c>
      <c r="E12" s="464">
        <f t="shared" si="4"/>
        <v>1100</v>
      </c>
      <c r="F12" s="464">
        <f t="shared" si="4"/>
        <v>796</v>
      </c>
      <c r="G12" s="464">
        <f t="shared" si="4"/>
        <v>691</v>
      </c>
      <c r="H12" s="464">
        <f t="shared" si="4"/>
        <v>0</v>
      </c>
      <c r="I12" s="464">
        <f t="shared" si="4"/>
        <v>0</v>
      </c>
      <c r="J12" s="464">
        <f t="shared" si="4"/>
        <v>0</v>
      </c>
      <c r="K12" s="464">
        <f t="shared" si="4"/>
        <v>0</v>
      </c>
      <c r="L12" s="464">
        <f t="shared" si="4"/>
        <v>0</v>
      </c>
      <c r="M12" s="464">
        <f t="shared" si="4"/>
        <v>0</v>
      </c>
      <c r="N12" s="464">
        <f t="shared" si="4"/>
        <v>0</v>
      </c>
      <c r="O12" s="464">
        <f t="shared" si="4"/>
        <v>0</v>
      </c>
      <c r="P12" s="464">
        <f t="shared" si="4"/>
        <v>0</v>
      </c>
      <c r="Q12" s="410">
        <f>SUM(E12:P12)</f>
        <v>2587</v>
      </c>
      <c r="R12" s="411"/>
      <c r="S12" s="410">
        <f>S27+S39</f>
        <v>938</v>
      </c>
      <c r="T12" s="465">
        <f t="shared" si="1"/>
        <v>-0.26332622601279321</v>
      </c>
      <c r="U12" s="410">
        <f>U27+U39</f>
        <v>1181</v>
      </c>
    </row>
    <row r="13" spans="1:26" ht="15.75" customHeight="1">
      <c r="A13" s="466"/>
      <c r="B13" s="462" t="s">
        <v>247</v>
      </c>
      <c r="C13" s="463" t="s">
        <v>216</v>
      </c>
      <c r="D13" s="469"/>
      <c r="E13" s="464">
        <f t="shared" si="4"/>
        <v>1362</v>
      </c>
      <c r="F13" s="464">
        <f t="shared" si="4"/>
        <v>1106</v>
      </c>
      <c r="G13" s="464">
        <f t="shared" si="4"/>
        <v>1513</v>
      </c>
      <c r="H13" s="464">
        <f t="shared" si="4"/>
        <v>0</v>
      </c>
      <c r="I13" s="464">
        <f t="shared" si="4"/>
        <v>0</v>
      </c>
      <c r="J13" s="464">
        <f t="shared" si="4"/>
        <v>0</v>
      </c>
      <c r="K13" s="464">
        <f t="shared" si="4"/>
        <v>0</v>
      </c>
      <c r="L13" s="464">
        <f t="shared" si="4"/>
        <v>0</v>
      </c>
      <c r="M13" s="464">
        <f t="shared" si="4"/>
        <v>0</v>
      </c>
      <c r="N13" s="464">
        <f t="shared" si="4"/>
        <v>0</v>
      </c>
      <c r="O13" s="464">
        <f t="shared" si="4"/>
        <v>0</v>
      </c>
      <c r="P13" s="464">
        <f t="shared" si="4"/>
        <v>0</v>
      </c>
      <c r="Q13" s="410">
        <f t="shared" si="2"/>
        <v>3981</v>
      </c>
      <c r="R13" s="411"/>
      <c r="S13" s="410">
        <f>S28+S40</f>
        <v>1247</v>
      </c>
      <c r="T13" s="467">
        <f t="shared" si="1"/>
        <v>0.21331194867682446</v>
      </c>
      <c r="U13" s="410">
        <f>U28+U40</f>
        <v>1735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4"/>
        <v>1343</v>
      </c>
      <c r="F14" s="464">
        <f t="shared" si="4"/>
        <v>1441</v>
      </c>
      <c r="G14" s="464">
        <f t="shared" si="4"/>
        <v>1690</v>
      </c>
      <c r="H14" s="464">
        <f t="shared" si="4"/>
        <v>0</v>
      </c>
      <c r="I14" s="464">
        <f t="shared" si="4"/>
        <v>0</v>
      </c>
      <c r="J14" s="464">
        <f t="shared" si="4"/>
        <v>0</v>
      </c>
      <c r="K14" s="464">
        <f t="shared" si="4"/>
        <v>0</v>
      </c>
      <c r="L14" s="464">
        <f t="shared" si="4"/>
        <v>0</v>
      </c>
      <c r="M14" s="464">
        <f t="shared" si="4"/>
        <v>0</v>
      </c>
      <c r="N14" s="464">
        <f t="shared" si="4"/>
        <v>0</v>
      </c>
      <c r="O14" s="464">
        <f t="shared" si="4"/>
        <v>0</v>
      </c>
      <c r="P14" s="464">
        <f>P29+P41</f>
        <v>0</v>
      </c>
      <c r="Q14" s="410">
        <f t="shared" si="2"/>
        <v>4474</v>
      </c>
      <c r="R14" s="411"/>
      <c r="S14" s="410">
        <f>S29+S41</f>
        <v>1893</v>
      </c>
      <c r="T14" s="467">
        <f t="shared" si="1"/>
        <v>-0.10723718964606443</v>
      </c>
      <c r="U14" s="410">
        <f>U29+U41</f>
        <v>1643</v>
      </c>
    </row>
    <row r="15" spans="1:26" ht="15.75" customHeight="1">
      <c r="A15" s="470"/>
      <c r="B15" s="560" t="s">
        <v>94</v>
      </c>
      <c r="C15" s="561"/>
      <c r="D15" s="409"/>
      <c r="E15" s="471">
        <f t="shared" si="4"/>
        <v>9172</v>
      </c>
      <c r="F15" s="471">
        <f t="shared" si="4"/>
        <v>9452</v>
      </c>
      <c r="G15" s="471">
        <f t="shared" si="4"/>
        <v>10702</v>
      </c>
      <c r="H15" s="471">
        <f t="shared" si="4"/>
        <v>0</v>
      </c>
      <c r="I15" s="471">
        <f t="shared" si="4"/>
        <v>0</v>
      </c>
      <c r="J15" s="471">
        <f t="shared" si="4"/>
        <v>0</v>
      </c>
      <c r="K15" s="471">
        <f t="shared" si="4"/>
        <v>0</v>
      </c>
      <c r="L15" s="471">
        <f t="shared" si="4"/>
        <v>0</v>
      </c>
      <c r="M15" s="471">
        <f t="shared" si="4"/>
        <v>0</v>
      </c>
      <c r="N15" s="471">
        <f t="shared" si="4"/>
        <v>0</v>
      </c>
      <c r="O15" s="471">
        <f t="shared" si="4"/>
        <v>0</v>
      </c>
      <c r="P15" s="471">
        <f>P30+P42</f>
        <v>0</v>
      </c>
      <c r="Q15" s="472">
        <f>SUM(E15:P15)</f>
        <v>29326</v>
      </c>
      <c r="R15" s="411"/>
      <c r="S15" s="413">
        <f>SUM(S6:S14)</f>
        <v>13619</v>
      </c>
      <c r="T15" s="473">
        <f t="shared" si="1"/>
        <v>-0.21418606358763492</v>
      </c>
      <c r="U15" s="413">
        <f>SUM(U6:U14)</f>
        <v>8596</v>
      </c>
    </row>
    <row r="16" spans="1:26" ht="15.75" customHeight="1">
      <c r="A16" s="474"/>
      <c r="B16" s="562" t="s">
        <v>80</v>
      </c>
      <c r="C16" s="563"/>
      <c r="D16" s="475"/>
      <c r="E16" s="476">
        <f t="shared" ref="E16:P16" si="5">E15+E46</f>
        <v>9172</v>
      </c>
      <c r="F16" s="476">
        <f t="shared" si="5"/>
        <v>9452</v>
      </c>
      <c r="G16" s="476">
        <f t="shared" si="5"/>
        <v>10702</v>
      </c>
      <c r="H16" s="476">
        <f t="shared" si="5"/>
        <v>0</v>
      </c>
      <c r="I16" s="476">
        <f t="shared" si="5"/>
        <v>0</v>
      </c>
      <c r="J16" s="476">
        <f t="shared" si="5"/>
        <v>0</v>
      </c>
      <c r="K16" s="476">
        <f t="shared" si="5"/>
        <v>0</v>
      </c>
      <c r="L16" s="476">
        <f t="shared" si="5"/>
        <v>0</v>
      </c>
      <c r="M16" s="476">
        <f t="shared" si="5"/>
        <v>0</v>
      </c>
      <c r="N16" s="476">
        <f t="shared" si="5"/>
        <v>0</v>
      </c>
      <c r="O16" s="476">
        <f t="shared" si="5"/>
        <v>0</v>
      </c>
      <c r="P16" s="476">
        <f t="shared" si="5"/>
        <v>0</v>
      </c>
      <c r="Q16" s="414">
        <f>SUM(E16:P16)</f>
        <v>29326</v>
      </c>
      <c r="R16" s="477"/>
      <c r="S16" s="414">
        <f>S15+S46</f>
        <v>13679</v>
      </c>
      <c r="T16" s="478">
        <f t="shared" si="1"/>
        <v>-0.21763286789970027</v>
      </c>
      <c r="U16" s="414">
        <f>U15+U46</f>
        <v>8596</v>
      </c>
      <c r="W16" s="629"/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57" t="s">
        <v>39</v>
      </c>
      <c r="B19" s="558"/>
      <c r="C19" s="559"/>
      <c r="D19" s="409"/>
      <c r="E19" s="454" t="s">
        <v>2</v>
      </c>
      <c r="F19" s="455" t="s">
        <v>18</v>
      </c>
      <c r="G19" s="455" t="s">
        <v>19</v>
      </c>
      <c r="H19" s="455" t="s">
        <v>20</v>
      </c>
      <c r="I19" s="455" t="s">
        <v>21</v>
      </c>
      <c r="J19" s="455" t="s">
        <v>22</v>
      </c>
      <c r="K19" s="455" t="s">
        <v>8</v>
      </c>
      <c r="L19" s="455" t="s">
        <v>24</v>
      </c>
      <c r="M19" s="455" t="s">
        <v>25</v>
      </c>
      <c r="N19" s="455" t="s">
        <v>26</v>
      </c>
      <c r="O19" s="455" t="s">
        <v>27</v>
      </c>
      <c r="P19" s="455" t="s">
        <v>28</v>
      </c>
      <c r="Q19" s="408" t="s">
        <v>16</v>
      </c>
      <c r="R19" s="456"/>
      <c r="S19" s="408" t="s">
        <v>262</v>
      </c>
      <c r="T19" s="408" t="s">
        <v>29</v>
      </c>
      <c r="U19" s="408" t="s">
        <v>263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43</v>
      </c>
      <c r="B21" s="462" t="s">
        <v>32</v>
      </c>
      <c r="C21" s="463" t="s">
        <v>223</v>
      </c>
      <c r="D21" s="409"/>
      <c r="E21" s="464">
        <v>104</v>
      </c>
      <c r="F21" s="464">
        <v>88</v>
      </c>
      <c r="G21" s="464">
        <v>118</v>
      </c>
      <c r="H21" s="464"/>
      <c r="I21" s="464"/>
      <c r="J21" s="464"/>
      <c r="K21" s="464"/>
      <c r="L21" s="464"/>
      <c r="M21" s="464"/>
      <c r="N21" s="464"/>
      <c r="O21" s="464"/>
      <c r="P21" s="464"/>
      <c r="Q21" s="410">
        <f t="shared" ref="Q21:Q29" si="6">SUM(E21:P21)</f>
        <v>310</v>
      </c>
      <c r="R21" s="411"/>
      <c r="S21" s="464">
        <v>147</v>
      </c>
      <c r="T21" s="467">
        <f t="shared" ref="T21:T30" si="7">IFERROR(G21/S21-1,"")</f>
        <v>-0.19727891156462585</v>
      </c>
      <c r="U21" s="410">
        <v>566</v>
      </c>
    </row>
    <row r="22" spans="1:24" ht="15.75" customHeight="1">
      <c r="A22" s="466"/>
      <c r="B22" s="462" t="s">
        <v>256</v>
      </c>
      <c r="C22" s="463" t="s">
        <v>110</v>
      </c>
      <c r="D22" s="409"/>
      <c r="E22" s="464">
        <v>566</v>
      </c>
      <c r="F22" s="464">
        <v>498</v>
      </c>
      <c r="G22" s="464">
        <v>539</v>
      </c>
      <c r="H22" s="464"/>
      <c r="I22" s="464"/>
      <c r="J22" s="464"/>
      <c r="K22" s="464"/>
      <c r="L22" s="464"/>
      <c r="M22" s="464"/>
      <c r="N22" s="464"/>
      <c r="O22" s="464"/>
      <c r="P22" s="464"/>
      <c r="Q22" s="410">
        <f t="shared" si="6"/>
        <v>1603</v>
      </c>
      <c r="R22" s="411"/>
      <c r="S22" s="464">
        <v>258</v>
      </c>
      <c r="T22" s="467">
        <f t="shared" si="7"/>
        <v>1.0891472868217056</v>
      </c>
      <c r="U22" s="410">
        <v>1077</v>
      </c>
    </row>
    <row r="23" spans="1:24" ht="15.75" customHeight="1">
      <c r="A23" s="466"/>
      <c r="B23" s="462"/>
      <c r="C23" s="463" t="s">
        <v>235</v>
      </c>
      <c r="D23" s="409"/>
      <c r="E23" s="464">
        <v>61</v>
      </c>
      <c r="F23" s="464">
        <v>53</v>
      </c>
      <c r="G23" s="464">
        <v>46</v>
      </c>
      <c r="H23" s="464"/>
      <c r="I23" s="464"/>
      <c r="J23" s="464"/>
      <c r="K23" s="464"/>
      <c r="L23" s="464"/>
      <c r="M23" s="464"/>
      <c r="N23" s="464"/>
      <c r="O23" s="464"/>
      <c r="P23" s="464"/>
      <c r="Q23" s="410">
        <f t="shared" si="6"/>
        <v>160</v>
      </c>
      <c r="R23" s="411"/>
      <c r="S23" s="464">
        <v>118</v>
      </c>
      <c r="T23" s="467">
        <f t="shared" si="7"/>
        <v>-0.61016949152542366</v>
      </c>
      <c r="U23" s="418">
        <v>268</v>
      </c>
    </row>
    <row r="24" spans="1:24" ht="15.75" customHeight="1">
      <c r="A24" s="466"/>
      <c r="B24" s="462"/>
      <c r="C24" s="463" t="s">
        <v>248</v>
      </c>
      <c r="D24" s="409"/>
      <c r="E24" s="464">
        <v>1462</v>
      </c>
      <c r="F24" s="464">
        <v>1540</v>
      </c>
      <c r="G24" s="464">
        <v>1366</v>
      </c>
      <c r="H24" s="464"/>
      <c r="I24" s="464"/>
      <c r="J24" s="464"/>
      <c r="K24" s="464"/>
      <c r="L24" s="464"/>
      <c r="M24" s="464"/>
      <c r="N24" s="464"/>
      <c r="O24" s="464"/>
      <c r="P24" s="464"/>
      <c r="Q24" s="410">
        <f t="shared" si="6"/>
        <v>4368</v>
      </c>
      <c r="R24" s="411"/>
      <c r="S24" s="464">
        <v>6595</v>
      </c>
      <c r="T24" s="467">
        <f t="shared" si="7"/>
        <v>-0.79287338893100834</v>
      </c>
      <c r="U24" s="418"/>
    </row>
    <row r="25" spans="1:24" ht="15.75" customHeight="1">
      <c r="A25" s="466"/>
      <c r="B25" s="530" t="s">
        <v>237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/>
      <c r="T25" s="535" t="str">
        <f t="shared" si="7"/>
        <v/>
      </c>
      <c r="U25" s="534">
        <v>78</v>
      </c>
    </row>
    <row r="26" spans="1:24" ht="15.75" customHeight="1">
      <c r="A26" s="466"/>
      <c r="B26" s="529"/>
      <c r="C26" s="511" t="s">
        <v>259</v>
      </c>
      <c r="D26" s="459"/>
      <c r="E26" s="512">
        <v>27</v>
      </c>
      <c r="F26" s="512">
        <v>400</v>
      </c>
      <c r="G26" s="512">
        <v>1443</v>
      </c>
      <c r="H26" s="512"/>
      <c r="I26" s="512"/>
      <c r="J26" s="512"/>
      <c r="K26" s="512"/>
      <c r="L26" s="512"/>
      <c r="M26" s="512"/>
      <c r="N26" s="512"/>
      <c r="O26" s="512"/>
      <c r="P26" s="512"/>
      <c r="Q26" s="411">
        <f>SUM(E26:P26)</f>
        <v>1870</v>
      </c>
      <c r="R26" s="411"/>
      <c r="S26" s="512"/>
      <c r="T26" s="498" t="str">
        <f t="shared" si="7"/>
        <v/>
      </c>
      <c r="U26" s="411"/>
    </row>
    <row r="27" spans="1:24" ht="15.75" customHeight="1">
      <c r="A27" s="461"/>
      <c r="B27" s="462" t="s">
        <v>32</v>
      </c>
      <c r="C27" s="463" t="s">
        <v>33</v>
      </c>
      <c r="D27" s="409"/>
      <c r="E27" s="464">
        <v>180</v>
      </c>
      <c r="F27" s="464">
        <v>175</v>
      </c>
      <c r="G27" s="464">
        <v>175</v>
      </c>
      <c r="H27" s="464"/>
      <c r="I27" s="464"/>
      <c r="J27" s="464"/>
      <c r="K27" s="464"/>
      <c r="L27" s="464"/>
      <c r="M27" s="464"/>
      <c r="N27" s="464"/>
      <c r="O27" s="464"/>
      <c r="P27" s="464"/>
      <c r="Q27" s="410">
        <f>SUM(E27:P27)</f>
        <v>530</v>
      </c>
      <c r="R27" s="411"/>
      <c r="S27" s="464">
        <v>289</v>
      </c>
      <c r="T27" s="467">
        <f t="shared" si="7"/>
        <v>-0.39446366782006925</v>
      </c>
      <c r="U27" s="410">
        <v>328</v>
      </c>
    </row>
    <row r="28" spans="1:24" ht="15.75" customHeight="1">
      <c r="A28" s="466"/>
      <c r="B28" s="462" t="s">
        <v>247</v>
      </c>
      <c r="C28" s="463" t="s">
        <v>216</v>
      </c>
      <c r="D28" s="469"/>
      <c r="E28" s="464">
        <v>724</v>
      </c>
      <c r="F28" s="464">
        <v>550</v>
      </c>
      <c r="G28" s="464">
        <v>555</v>
      </c>
      <c r="H28" s="464"/>
      <c r="I28" s="464"/>
      <c r="J28" s="464"/>
      <c r="K28" s="464"/>
      <c r="L28" s="464"/>
      <c r="M28" s="464"/>
      <c r="N28" s="464"/>
      <c r="O28" s="464"/>
      <c r="P28" s="464"/>
      <c r="Q28" s="410">
        <f t="shared" si="6"/>
        <v>1829</v>
      </c>
      <c r="R28" s="411"/>
      <c r="S28" s="464">
        <v>790</v>
      </c>
      <c r="T28" s="467">
        <f t="shared" si="7"/>
        <v>-0.29746835443037978</v>
      </c>
      <c r="U28" s="410">
        <v>1493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638</v>
      </c>
      <c r="F29" s="464">
        <v>444</v>
      </c>
      <c r="G29" s="464">
        <v>460</v>
      </c>
      <c r="H29" s="464"/>
      <c r="I29" s="464"/>
      <c r="J29" s="464"/>
      <c r="K29" s="464"/>
      <c r="L29" s="464"/>
      <c r="M29" s="464"/>
      <c r="N29" s="464"/>
      <c r="O29" s="464"/>
      <c r="P29" s="464"/>
      <c r="Q29" s="410">
        <f t="shared" si="6"/>
        <v>1542</v>
      </c>
      <c r="R29" s="411"/>
      <c r="S29" s="464">
        <v>707</v>
      </c>
      <c r="T29" s="467">
        <f t="shared" si="7"/>
        <v>-0.34936350777934932</v>
      </c>
      <c r="U29" s="410">
        <v>1292</v>
      </c>
      <c r="V29" s="484"/>
    </row>
    <row r="30" spans="1:24" ht="15.75" customHeight="1">
      <c r="A30" s="474"/>
      <c r="B30" s="564" t="s">
        <v>81</v>
      </c>
      <c r="C30" s="565"/>
      <c r="D30" s="485"/>
      <c r="E30" s="486">
        <f t="shared" ref="E30:P30" si="8">SUM(E21:E29)</f>
        <v>3762</v>
      </c>
      <c r="F30" s="486">
        <f t="shared" si="8"/>
        <v>3748</v>
      </c>
      <c r="G30" s="486">
        <f t="shared" si="8"/>
        <v>4702</v>
      </c>
      <c r="H30" s="486">
        <f t="shared" si="8"/>
        <v>0</v>
      </c>
      <c r="I30" s="486">
        <f t="shared" si="8"/>
        <v>0</v>
      </c>
      <c r="J30" s="486">
        <f t="shared" si="8"/>
        <v>0</v>
      </c>
      <c r="K30" s="486">
        <f t="shared" si="8"/>
        <v>0</v>
      </c>
      <c r="L30" s="486">
        <f t="shared" si="8"/>
        <v>0</v>
      </c>
      <c r="M30" s="486">
        <f t="shared" si="8"/>
        <v>0</v>
      </c>
      <c r="N30" s="486">
        <f t="shared" si="8"/>
        <v>0</v>
      </c>
      <c r="O30" s="486">
        <f t="shared" si="8"/>
        <v>0</v>
      </c>
      <c r="P30" s="486">
        <f t="shared" si="8"/>
        <v>0</v>
      </c>
      <c r="Q30" s="421">
        <f>SUM(E30:P30)</f>
        <v>12212</v>
      </c>
      <c r="R30" s="487"/>
      <c r="S30" s="486">
        <f>SUM(S21:S29)</f>
        <v>8904</v>
      </c>
      <c r="T30" s="628">
        <f t="shared" si="7"/>
        <v>-0.4719227313566936</v>
      </c>
      <c r="U30" s="421">
        <f>SUM(U21:U29)</f>
        <v>5102</v>
      </c>
      <c r="W30" s="191"/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57" t="s">
        <v>45</v>
      </c>
      <c r="B32" s="558"/>
      <c r="C32" s="559"/>
      <c r="D32" s="409"/>
      <c r="E32" s="454" t="s">
        <v>2</v>
      </c>
      <c r="F32" s="455" t="s">
        <v>18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24</v>
      </c>
      <c r="M32" s="455" t="s">
        <v>25</v>
      </c>
      <c r="N32" s="455" t="s">
        <v>26</v>
      </c>
      <c r="O32" s="455" t="s">
        <v>27</v>
      </c>
      <c r="P32" s="455" t="s">
        <v>28</v>
      </c>
      <c r="Q32" s="408" t="s">
        <v>16</v>
      </c>
      <c r="R32" s="456"/>
      <c r="S32" s="408" t="s">
        <v>262</v>
      </c>
      <c r="T32" s="408" t="s">
        <v>249</v>
      </c>
      <c r="U32" s="408" t="s">
        <v>263</v>
      </c>
    </row>
    <row r="33" spans="1:24" ht="15.75" customHeight="1">
      <c r="A33" s="466" t="s">
        <v>246</v>
      </c>
      <c r="B33" s="462" t="s">
        <v>32</v>
      </c>
      <c r="C33" s="463" t="s">
        <v>85</v>
      </c>
      <c r="D33" s="409"/>
      <c r="E33" s="464">
        <v>773</v>
      </c>
      <c r="F33" s="464">
        <v>955</v>
      </c>
      <c r="G33" s="464">
        <v>571</v>
      </c>
      <c r="H33" s="464"/>
      <c r="I33" s="464"/>
      <c r="J33" s="464"/>
      <c r="K33" s="464"/>
      <c r="L33" s="464"/>
      <c r="M33" s="464"/>
      <c r="N33" s="464"/>
      <c r="O33" s="464"/>
      <c r="P33" s="464"/>
      <c r="Q33" s="410">
        <f t="shared" ref="Q33:Q41" si="9">SUM(E33:P33)</f>
        <v>2299</v>
      </c>
      <c r="R33" s="411"/>
      <c r="S33" s="464">
        <v>1531</v>
      </c>
      <c r="T33" s="467">
        <f t="shared" ref="T33:T47" si="10">IFERROR(G33/S33-1,"")</f>
        <v>-0.62704114957544088</v>
      </c>
      <c r="U33" s="410">
        <v>885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664</v>
      </c>
      <c r="F34" s="464">
        <v>682</v>
      </c>
      <c r="G34" s="464">
        <v>642</v>
      </c>
      <c r="H34" s="464"/>
      <c r="I34" s="464"/>
      <c r="J34" s="464"/>
      <c r="K34" s="464"/>
      <c r="L34" s="464"/>
      <c r="M34" s="464"/>
      <c r="N34" s="464"/>
      <c r="O34" s="464"/>
      <c r="P34" s="464"/>
      <c r="Q34" s="410">
        <f t="shared" si="9"/>
        <v>1988</v>
      </c>
      <c r="R34" s="411"/>
      <c r="S34" s="464">
        <v>450</v>
      </c>
      <c r="T34" s="467">
        <f t="shared" si="10"/>
        <v>0.42666666666666675</v>
      </c>
      <c r="U34" s="410">
        <v>873</v>
      </c>
    </row>
    <row r="35" spans="1:24" ht="15.75" customHeight="1">
      <c r="A35" s="466"/>
      <c r="B35" s="462"/>
      <c r="C35" s="463" t="s">
        <v>235</v>
      </c>
      <c r="D35" s="409"/>
      <c r="E35" s="464">
        <v>127</v>
      </c>
      <c r="F35" s="464">
        <v>772</v>
      </c>
      <c r="G35" s="464">
        <v>19</v>
      </c>
      <c r="H35" s="464"/>
      <c r="I35" s="464"/>
      <c r="J35" s="464"/>
      <c r="K35" s="464"/>
      <c r="L35" s="464"/>
      <c r="M35" s="464"/>
      <c r="N35" s="464"/>
      <c r="O35" s="464"/>
      <c r="P35" s="464"/>
      <c r="Q35" s="410">
        <f t="shared" si="9"/>
        <v>918</v>
      </c>
      <c r="R35" s="411"/>
      <c r="S35" s="464">
        <v>170</v>
      </c>
      <c r="T35" s="467">
        <f t="shared" si="10"/>
        <v>-0.88823529411764701</v>
      </c>
      <c r="U35" s="410">
        <v>289</v>
      </c>
    </row>
    <row r="36" spans="1:24" ht="15.75" customHeight="1">
      <c r="A36" s="466"/>
      <c r="B36" s="462"/>
      <c r="C36" s="463" t="s">
        <v>248</v>
      </c>
      <c r="D36" s="409"/>
      <c r="E36" s="464">
        <v>658</v>
      </c>
      <c r="F36" s="464">
        <v>578</v>
      </c>
      <c r="G36" s="464">
        <v>1032</v>
      </c>
      <c r="H36" s="464"/>
      <c r="I36" s="464"/>
      <c r="J36" s="464"/>
      <c r="K36" s="464"/>
      <c r="L36" s="464"/>
      <c r="M36" s="464"/>
      <c r="N36" s="464"/>
      <c r="O36" s="464"/>
      <c r="P36" s="464"/>
      <c r="Q36" s="410">
        <f t="shared" si="9"/>
        <v>2268</v>
      </c>
      <c r="R36" s="411"/>
      <c r="S36" s="464">
        <v>133</v>
      </c>
      <c r="T36" s="467">
        <f t="shared" si="10"/>
        <v>6.7593984962406015</v>
      </c>
      <c r="U36" s="410"/>
    </row>
    <row r="37" spans="1:24" ht="15.75" customHeight="1">
      <c r="A37" s="466"/>
      <c r="B37" s="530" t="s">
        <v>237</v>
      </c>
      <c r="C37" s="531" t="s">
        <v>254</v>
      </c>
      <c r="D37" s="532"/>
      <c r="E37" s="533">
        <v>58</v>
      </c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4">
        <f>SUM(E37:P37)</f>
        <v>58</v>
      </c>
      <c r="R37" s="411"/>
      <c r="S37" s="533">
        <v>139</v>
      </c>
      <c r="T37" s="535">
        <f t="shared" si="10"/>
        <v>-1</v>
      </c>
      <c r="U37" s="534">
        <v>1</v>
      </c>
    </row>
    <row r="38" spans="1:24" ht="15.75" customHeight="1">
      <c r="A38" s="466"/>
      <c r="B38" s="529"/>
      <c r="C38" s="511" t="s">
        <v>259</v>
      </c>
      <c r="D38" s="459"/>
      <c r="E38" s="512">
        <v>867</v>
      </c>
      <c r="F38" s="512">
        <v>543</v>
      </c>
      <c r="G38" s="512">
        <v>1032</v>
      </c>
      <c r="H38" s="512"/>
      <c r="I38" s="512"/>
      <c r="J38" s="512"/>
      <c r="K38" s="512"/>
      <c r="L38" s="512"/>
      <c r="M38" s="512"/>
      <c r="N38" s="512"/>
      <c r="O38" s="512"/>
      <c r="P38" s="512"/>
      <c r="Q38" s="411">
        <f>SUM(E38:P38)</f>
        <v>2442</v>
      </c>
      <c r="R38" s="411"/>
      <c r="S38" s="512"/>
      <c r="T38" s="498" t="str">
        <f t="shared" si="10"/>
        <v/>
      </c>
      <c r="U38" s="411"/>
    </row>
    <row r="39" spans="1:24" ht="15.75" customHeight="1">
      <c r="A39" s="461"/>
      <c r="B39" s="462" t="s">
        <v>32</v>
      </c>
      <c r="C39" s="463" t="s">
        <v>33</v>
      </c>
      <c r="D39" s="409"/>
      <c r="E39" s="464">
        <v>920</v>
      </c>
      <c r="F39" s="464">
        <v>621</v>
      </c>
      <c r="G39" s="464">
        <v>516</v>
      </c>
      <c r="H39" s="464"/>
      <c r="I39" s="464"/>
      <c r="J39" s="464"/>
      <c r="K39" s="464"/>
      <c r="L39" s="464"/>
      <c r="M39" s="464"/>
      <c r="N39" s="464"/>
      <c r="O39" s="464"/>
      <c r="P39" s="464"/>
      <c r="Q39" s="410">
        <f>SUM(E39:P39)</f>
        <v>2057</v>
      </c>
      <c r="R39" s="411"/>
      <c r="S39" s="464">
        <v>649</v>
      </c>
      <c r="T39" s="467">
        <f t="shared" si="10"/>
        <v>-0.20493066255778125</v>
      </c>
      <c r="U39" s="333">
        <v>853</v>
      </c>
    </row>
    <row r="40" spans="1:24" ht="15.75" customHeight="1">
      <c r="A40" s="466"/>
      <c r="B40" s="462" t="s">
        <v>247</v>
      </c>
      <c r="C40" s="463" t="s">
        <v>216</v>
      </c>
      <c r="D40" s="469"/>
      <c r="E40" s="464">
        <v>638</v>
      </c>
      <c r="F40" s="464">
        <v>556</v>
      </c>
      <c r="G40" s="464">
        <v>958</v>
      </c>
      <c r="H40" s="464"/>
      <c r="I40" s="464"/>
      <c r="J40" s="464"/>
      <c r="K40" s="464"/>
      <c r="L40" s="464"/>
      <c r="M40" s="464"/>
      <c r="N40" s="464"/>
      <c r="O40" s="464"/>
      <c r="P40" s="464"/>
      <c r="Q40" s="410">
        <f t="shared" si="9"/>
        <v>2152</v>
      </c>
      <c r="R40" s="411"/>
      <c r="S40" s="464">
        <v>457</v>
      </c>
      <c r="T40" s="467">
        <f t="shared" si="10"/>
        <v>1.0962800875273522</v>
      </c>
      <c r="U40" s="333">
        <v>242</v>
      </c>
    </row>
    <row r="41" spans="1:24" ht="15.75" customHeight="1">
      <c r="A41" s="466"/>
      <c r="B41" s="462"/>
      <c r="C41" s="463" t="s">
        <v>236</v>
      </c>
      <c r="D41" s="469"/>
      <c r="E41" s="464">
        <v>705</v>
      </c>
      <c r="F41" s="464">
        <v>997</v>
      </c>
      <c r="G41" s="464">
        <v>1230</v>
      </c>
      <c r="H41" s="464"/>
      <c r="I41" s="464"/>
      <c r="J41" s="464"/>
      <c r="K41" s="464"/>
      <c r="L41" s="464"/>
      <c r="M41" s="464"/>
      <c r="N41" s="464"/>
      <c r="O41" s="464"/>
      <c r="P41" s="464"/>
      <c r="Q41" s="410">
        <f t="shared" si="9"/>
        <v>2932</v>
      </c>
      <c r="R41" s="411"/>
      <c r="S41" s="464">
        <v>1186</v>
      </c>
      <c r="T41" s="467">
        <f t="shared" si="10"/>
        <v>3.7099494097807773E-2</v>
      </c>
      <c r="U41" s="410">
        <v>351</v>
      </c>
    </row>
    <row r="42" spans="1:24" ht="15.75" customHeight="1">
      <c r="A42" s="474"/>
      <c r="B42" s="564" t="s">
        <v>97</v>
      </c>
      <c r="C42" s="565"/>
      <c r="D42" s="485"/>
      <c r="E42" s="486">
        <f t="shared" ref="E42:P42" si="11">SUM(E33:E41)</f>
        <v>5410</v>
      </c>
      <c r="F42" s="486">
        <f t="shared" si="11"/>
        <v>5704</v>
      </c>
      <c r="G42" s="486">
        <f t="shared" si="11"/>
        <v>6000</v>
      </c>
      <c r="H42" s="486">
        <f t="shared" si="11"/>
        <v>0</v>
      </c>
      <c r="I42" s="486">
        <f t="shared" si="11"/>
        <v>0</v>
      </c>
      <c r="J42" s="486">
        <f t="shared" si="11"/>
        <v>0</v>
      </c>
      <c r="K42" s="486">
        <f t="shared" si="11"/>
        <v>0</v>
      </c>
      <c r="L42" s="486">
        <f t="shared" si="11"/>
        <v>0</v>
      </c>
      <c r="M42" s="486">
        <f t="shared" si="11"/>
        <v>0</v>
      </c>
      <c r="N42" s="486">
        <f t="shared" si="11"/>
        <v>0</v>
      </c>
      <c r="O42" s="486">
        <f t="shared" si="11"/>
        <v>0</v>
      </c>
      <c r="P42" s="486">
        <f t="shared" si="11"/>
        <v>0</v>
      </c>
      <c r="Q42" s="421">
        <f>SUM(E42:P42)</f>
        <v>17114</v>
      </c>
      <c r="R42" s="487"/>
      <c r="S42" s="486">
        <f>SUM(S33:S41)</f>
        <v>4715</v>
      </c>
      <c r="T42" s="491">
        <f t="shared" si="10"/>
        <v>0.27253446447507956</v>
      </c>
      <c r="U42" s="421">
        <f>SUM(U33:U41)</f>
        <v>3494</v>
      </c>
      <c r="W42" s="191"/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 t="shared" si="10"/>
        <v/>
      </c>
      <c r="U43" s="420"/>
    </row>
    <row r="44" spans="1:24" ht="15.75" customHeight="1">
      <c r="A44" s="506" t="s">
        <v>46</v>
      </c>
      <c r="B44" s="566" t="s">
        <v>32</v>
      </c>
      <c r="C44" s="507" t="s">
        <v>33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0"/>
        <v/>
      </c>
      <c r="U44" s="509"/>
    </row>
    <row r="45" spans="1:24" ht="15.75" customHeight="1">
      <c r="A45" s="510"/>
      <c r="B45" s="567"/>
      <c r="C45" s="511" t="s">
        <v>229</v>
      </c>
      <c r="D45" s="459"/>
      <c r="E45" s="512"/>
      <c r="F45" s="512"/>
      <c r="G45" s="512"/>
      <c r="H45" s="512"/>
      <c r="I45" s="512"/>
      <c r="J45" s="512"/>
      <c r="K45" s="512"/>
      <c r="L45" s="497"/>
      <c r="M45" s="497"/>
      <c r="N45" s="512"/>
      <c r="O45" s="512"/>
      <c r="P45" s="512"/>
      <c r="Q45" s="411">
        <f>SUM(E45:P45)</f>
        <v>0</v>
      </c>
      <c r="R45" s="411"/>
      <c r="S45" s="512">
        <v>60</v>
      </c>
      <c r="T45" s="498">
        <f t="shared" si="10"/>
        <v>-1</v>
      </c>
      <c r="U45" s="411"/>
    </row>
    <row r="46" spans="1:24" ht="15.75" customHeight="1">
      <c r="A46" s="513"/>
      <c r="B46" s="568" t="s">
        <v>95</v>
      </c>
      <c r="C46" s="569"/>
      <c r="D46" s="514"/>
      <c r="E46" s="515">
        <f t="shared" ref="E46:Q46" si="12">E45+E44</f>
        <v>0</v>
      </c>
      <c r="F46" s="515">
        <f t="shared" si="12"/>
        <v>0</v>
      </c>
      <c r="G46" s="515">
        <f t="shared" si="12"/>
        <v>0</v>
      </c>
      <c r="H46" s="515">
        <f t="shared" si="12"/>
        <v>0</v>
      </c>
      <c r="I46" s="515">
        <f t="shared" si="12"/>
        <v>0</v>
      </c>
      <c r="J46" s="515">
        <f t="shared" si="12"/>
        <v>0</v>
      </c>
      <c r="K46" s="515">
        <f t="shared" si="12"/>
        <v>0</v>
      </c>
      <c r="L46" s="515">
        <f t="shared" si="12"/>
        <v>0</v>
      </c>
      <c r="M46" s="515">
        <f t="shared" si="12"/>
        <v>0</v>
      </c>
      <c r="N46" s="515">
        <f t="shared" si="12"/>
        <v>0</v>
      </c>
      <c r="O46" s="515">
        <f t="shared" si="12"/>
        <v>0</v>
      </c>
      <c r="P46" s="515">
        <f t="shared" si="12"/>
        <v>0</v>
      </c>
      <c r="Q46" s="516">
        <f t="shared" si="12"/>
        <v>0</v>
      </c>
      <c r="R46" s="487"/>
      <c r="S46" s="515">
        <f>S45+S44</f>
        <v>60</v>
      </c>
      <c r="T46" s="517">
        <f t="shared" si="10"/>
        <v>-1</v>
      </c>
      <c r="U46" s="516">
        <f>U45+U44</f>
        <v>0</v>
      </c>
    </row>
    <row r="47" spans="1:24" ht="15.75" customHeight="1">
      <c r="A47" s="548" t="s">
        <v>96</v>
      </c>
      <c r="B47" s="549"/>
      <c r="C47" s="550"/>
      <c r="D47" s="485"/>
      <c r="E47" s="515">
        <f t="shared" ref="E47:Q47" si="13">E46+E42</f>
        <v>5410</v>
      </c>
      <c r="F47" s="515">
        <f t="shared" si="13"/>
        <v>5704</v>
      </c>
      <c r="G47" s="515">
        <f t="shared" si="13"/>
        <v>6000</v>
      </c>
      <c r="H47" s="515">
        <f t="shared" si="13"/>
        <v>0</v>
      </c>
      <c r="I47" s="515">
        <f t="shared" si="13"/>
        <v>0</v>
      </c>
      <c r="J47" s="515">
        <f t="shared" si="13"/>
        <v>0</v>
      </c>
      <c r="K47" s="515">
        <f t="shared" si="13"/>
        <v>0</v>
      </c>
      <c r="L47" s="515">
        <f t="shared" si="13"/>
        <v>0</v>
      </c>
      <c r="M47" s="515">
        <f t="shared" si="13"/>
        <v>0</v>
      </c>
      <c r="N47" s="515">
        <f t="shared" si="13"/>
        <v>0</v>
      </c>
      <c r="O47" s="515">
        <f t="shared" si="13"/>
        <v>0</v>
      </c>
      <c r="P47" s="515">
        <f t="shared" si="13"/>
        <v>0</v>
      </c>
      <c r="Q47" s="516">
        <f t="shared" si="13"/>
        <v>17114</v>
      </c>
      <c r="R47" s="487"/>
      <c r="S47" s="515">
        <f>S46+S42</f>
        <v>4775</v>
      </c>
      <c r="T47" s="630">
        <f t="shared" si="10"/>
        <v>0.25654450261780104</v>
      </c>
      <c r="U47" s="516">
        <f>U46+U42</f>
        <v>3494</v>
      </c>
      <c r="W47" s="191"/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/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3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  <mergeCell ref="B10:B11"/>
  </mergeCells>
  <phoneticPr fontId="1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topLeftCell="A16" zoomScale="82" zoomScaleNormal="82" workbookViewId="0">
      <selection activeCell="C26" sqref="C26"/>
    </sheetView>
  </sheetViews>
  <sheetFormatPr defaultColWidth="9" defaultRowHeight="16.5"/>
  <cols>
    <col min="1" max="1" width="6.625" style="423" customWidth="1"/>
    <col min="2" max="2" width="8.375" style="423" customWidth="1"/>
    <col min="3" max="3" width="17.75" style="423" customWidth="1"/>
    <col min="4" max="4" width="0.375" style="423" customWidth="1"/>
    <col min="5" max="16" width="9.25" style="423" customWidth="1"/>
    <col min="17" max="17" width="9.875" style="423" customWidth="1"/>
    <col min="18" max="18" width="0.75" style="500" customWidth="1"/>
    <col min="19" max="19" width="9.25" style="423" customWidth="1"/>
    <col min="20" max="20" width="9.25" style="501" customWidth="1"/>
    <col min="21" max="21" width="10.375" style="423" customWidth="1"/>
    <col min="22" max="22" width="9.125" style="423" bestFit="1" customWidth="1"/>
    <col min="23" max="23" width="17.875" style="527" customWidth="1"/>
    <col min="24" max="26" width="9" style="527"/>
    <col min="27" max="16384" width="9" style="423"/>
  </cols>
  <sheetData>
    <row r="1" spans="1:26" s="450" customFormat="1" ht="30.75" customHeight="1" thickBot="1">
      <c r="A1" s="446" t="s">
        <v>265</v>
      </c>
      <c r="B1" s="446"/>
      <c r="C1" s="446"/>
      <c r="D1" s="446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8"/>
      <c r="S1" s="447"/>
      <c r="T1" s="449"/>
      <c r="U1" s="406" t="s">
        <v>53</v>
      </c>
      <c r="W1" s="526"/>
      <c r="X1" s="526"/>
      <c r="Y1" s="526"/>
      <c r="Z1" s="526"/>
    </row>
    <row r="2" spans="1:26" ht="4.5" customHeight="1">
      <c r="Q2" s="407"/>
      <c r="R2" s="451"/>
      <c r="S2" s="407"/>
      <c r="T2" s="452"/>
      <c r="U2" s="407"/>
    </row>
    <row r="3" spans="1:26" ht="20.25" customHeight="1">
      <c r="E3" s="551" t="s">
        <v>266</v>
      </c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3"/>
      <c r="R3" s="453"/>
      <c r="S3" s="554" t="s">
        <v>327</v>
      </c>
      <c r="T3" s="555"/>
      <c r="U3" s="556"/>
    </row>
    <row r="4" spans="1:26" ht="20.25" thickBot="1">
      <c r="A4" s="557" t="s">
        <v>267</v>
      </c>
      <c r="B4" s="558"/>
      <c r="C4" s="559"/>
      <c r="D4" s="409"/>
      <c r="E4" s="454" t="s">
        <v>2</v>
      </c>
      <c r="F4" s="455" t="s">
        <v>268</v>
      </c>
      <c r="G4" s="455" t="s">
        <v>269</v>
      </c>
      <c r="H4" s="455" t="s">
        <v>270</v>
      </c>
      <c r="I4" s="455" t="s">
        <v>271</v>
      </c>
      <c r="J4" s="455" t="s">
        <v>272</v>
      </c>
      <c r="K4" s="455" t="s">
        <v>273</v>
      </c>
      <c r="L4" s="455" t="s">
        <v>274</v>
      </c>
      <c r="M4" s="455" t="s">
        <v>275</v>
      </c>
      <c r="N4" s="455" t="s">
        <v>276</v>
      </c>
      <c r="O4" s="455" t="s">
        <v>277</v>
      </c>
      <c r="P4" s="455" t="s">
        <v>278</v>
      </c>
      <c r="Q4" s="437" t="s">
        <v>267</v>
      </c>
      <c r="R4" s="456"/>
      <c r="S4" s="437" t="s">
        <v>279</v>
      </c>
      <c r="T4" s="437" t="s">
        <v>280</v>
      </c>
      <c r="U4" s="437" t="s">
        <v>281</v>
      </c>
    </row>
    <row r="5" spans="1:26" ht="2.25" customHeight="1" thickTop="1">
      <c r="A5" s="409"/>
      <c r="B5" s="409"/>
      <c r="C5" s="409"/>
      <c r="D5" s="409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8"/>
      <c r="Q5" s="409"/>
      <c r="R5" s="459"/>
      <c r="S5" s="409"/>
      <c r="T5" s="460"/>
      <c r="U5" s="409"/>
    </row>
    <row r="6" spans="1:26" ht="15.75" customHeight="1">
      <c r="A6" s="461" t="s">
        <v>282</v>
      </c>
      <c r="B6" s="462" t="s">
        <v>283</v>
      </c>
      <c r="C6" s="463" t="s">
        <v>85</v>
      </c>
      <c r="D6" s="409"/>
      <c r="E6" s="464">
        <f t="shared" ref="E6:P11" si="0">E21+E33</f>
        <v>1288</v>
      </c>
      <c r="F6" s="464">
        <f t="shared" si="0"/>
        <v>959</v>
      </c>
      <c r="G6" s="464">
        <f t="shared" si="0"/>
        <v>1678</v>
      </c>
      <c r="H6" s="464">
        <f t="shared" si="0"/>
        <v>1582</v>
      </c>
      <c r="I6" s="464">
        <f t="shared" si="0"/>
        <v>1487</v>
      </c>
      <c r="J6" s="464">
        <f t="shared" si="0"/>
        <v>968</v>
      </c>
      <c r="K6" s="464">
        <f t="shared" si="0"/>
        <v>1094</v>
      </c>
      <c r="L6" s="464">
        <f t="shared" si="0"/>
        <v>1070</v>
      </c>
      <c r="M6" s="464">
        <f t="shared" si="0"/>
        <v>677</v>
      </c>
      <c r="N6" s="464">
        <f t="shared" si="0"/>
        <v>231</v>
      </c>
      <c r="O6" s="464">
        <f t="shared" si="0"/>
        <v>741</v>
      </c>
      <c r="P6" s="464">
        <f t="shared" si="0"/>
        <v>818</v>
      </c>
      <c r="Q6" s="410">
        <f>SUM(E6:P6)</f>
        <v>12593</v>
      </c>
      <c r="R6" s="411"/>
      <c r="S6" s="410">
        <f t="shared" ref="S6:S14" si="1">S21+S33</f>
        <v>1042</v>
      </c>
      <c r="T6" s="465">
        <f>IFERROR(P6/S6-1,"")</f>
        <v>-0.21497120921305179</v>
      </c>
      <c r="U6" s="410">
        <f t="shared" ref="U6:U14" si="2">U21+U33</f>
        <v>1884</v>
      </c>
    </row>
    <row r="7" spans="1:26" ht="15.75" customHeight="1">
      <c r="A7" s="466"/>
      <c r="B7" s="462" t="s">
        <v>255</v>
      </c>
      <c r="C7" s="463" t="s">
        <v>284</v>
      </c>
      <c r="D7" s="409"/>
      <c r="E7" s="464">
        <f t="shared" si="0"/>
        <v>870</v>
      </c>
      <c r="F7" s="464">
        <f t="shared" si="0"/>
        <v>628</v>
      </c>
      <c r="G7" s="464">
        <f t="shared" si="0"/>
        <v>708</v>
      </c>
      <c r="H7" s="464">
        <f t="shared" si="0"/>
        <v>625</v>
      </c>
      <c r="I7" s="464">
        <f t="shared" si="0"/>
        <v>413</v>
      </c>
      <c r="J7" s="464">
        <f t="shared" si="0"/>
        <v>695</v>
      </c>
      <c r="K7" s="464">
        <f t="shared" si="0"/>
        <v>1592</v>
      </c>
      <c r="L7" s="464">
        <f t="shared" si="0"/>
        <v>1371</v>
      </c>
      <c r="M7" s="464">
        <f t="shared" si="0"/>
        <v>1023</v>
      </c>
      <c r="N7" s="464">
        <f t="shared" si="0"/>
        <v>915</v>
      </c>
      <c r="O7" s="464">
        <f t="shared" si="0"/>
        <v>897</v>
      </c>
      <c r="P7" s="464">
        <f t="shared" si="0"/>
        <v>852</v>
      </c>
      <c r="Q7" s="410">
        <f>SUM(E7:P7)</f>
        <v>10589</v>
      </c>
      <c r="R7" s="411"/>
      <c r="S7" s="410">
        <f t="shared" si="1"/>
        <v>1248</v>
      </c>
      <c r="T7" s="467">
        <f t="shared" ref="T7:T16" si="3">IFERROR(P7/S7-1,"")</f>
        <v>-0.31730769230769229</v>
      </c>
      <c r="U7" s="410">
        <f t="shared" si="2"/>
        <v>1826</v>
      </c>
    </row>
    <row r="8" spans="1:26" ht="15.75" customHeight="1">
      <c r="A8" s="466"/>
      <c r="B8" s="462"/>
      <c r="C8" s="463" t="s">
        <v>235</v>
      </c>
      <c r="D8" s="409"/>
      <c r="E8" s="464">
        <f t="shared" si="0"/>
        <v>239</v>
      </c>
      <c r="F8" s="464">
        <f t="shared" si="0"/>
        <v>288</v>
      </c>
      <c r="G8" s="464">
        <f t="shared" si="0"/>
        <v>288</v>
      </c>
      <c r="H8" s="464">
        <f t="shared" si="0"/>
        <v>296</v>
      </c>
      <c r="I8" s="464">
        <f t="shared" si="0"/>
        <v>194</v>
      </c>
      <c r="J8" s="464">
        <f t="shared" si="0"/>
        <v>204</v>
      </c>
      <c r="K8" s="464">
        <f t="shared" si="0"/>
        <v>697</v>
      </c>
      <c r="L8" s="464">
        <f t="shared" si="0"/>
        <v>439</v>
      </c>
      <c r="M8" s="464">
        <f t="shared" si="0"/>
        <v>512</v>
      </c>
      <c r="N8" s="464">
        <f t="shared" si="0"/>
        <v>306</v>
      </c>
      <c r="O8" s="464">
        <f t="shared" si="0"/>
        <v>376</v>
      </c>
      <c r="P8" s="464">
        <f t="shared" si="0"/>
        <v>74</v>
      </c>
      <c r="Q8" s="410">
        <f t="shared" ref="Q8:Q14" si="4">SUM(E8:P8)</f>
        <v>3913</v>
      </c>
      <c r="R8" s="411"/>
      <c r="S8" s="410">
        <f t="shared" si="1"/>
        <v>222</v>
      </c>
      <c r="T8" s="467">
        <f t="shared" si="3"/>
        <v>-0.66666666666666674</v>
      </c>
      <c r="U8" s="410">
        <f t="shared" si="2"/>
        <v>681</v>
      </c>
    </row>
    <row r="9" spans="1:26" ht="15.75" customHeight="1">
      <c r="A9" s="466"/>
      <c r="B9" s="462"/>
      <c r="C9" s="463" t="s">
        <v>248</v>
      </c>
      <c r="D9" s="409"/>
      <c r="E9" s="464">
        <f t="shared" si="0"/>
        <v>5656</v>
      </c>
      <c r="F9" s="464">
        <f t="shared" si="0"/>
        <v>4889</v>
      </c>
      <c r="G9" s="464">
        <f t="shared" si="0"/>
        <v>6728</v>
      </c>
      <c r="H9" s="464">
        <f t="shared" si="0"/>
        <v>3634</v>
      </c>
      <c r="I9" s="464">
        <f t="shared" si="0"/>
        <v>3895</v>
      </c>
      <c r="J9" s="464">
        <f t="shared" si="0"/>
        <v>3778</v>
      </c>
      <c r="K9" s="464">
        <f t="shared" si="0"/>
        <v>3211</v>
      </c>
      <c r="L9" s="464">
        <f t="shared" si="0"/>
        <v>3355</v>
      </c>
      <c r="M9" s="464">
        <f t="shared" si="0"/>
        <v>3013</v>
      </c>
      <c r="N9" s="464">
        <f t="shared" si="0"/>
        <v>2489</v>
      </c>
      <c r="O9" s="464">
        <f t="shared" si="0"/>
        <v>2146</v>
      </c>
      <c r="P9" s="464">
        <f t="shared" si="0"/>
        <v>2004</v>
      </c>
      <c r="Q9" s="410">
        <f t="shared" si="4"/>
        <v>44798</v>
      </c>
      <c r="R9" s="411"/>
      <c r="S9" s="410">
        <f t="shared" si="1"/>
        <v>3148</v>
      </c>
      <c r="T9" s="467">
        <f t="shared" si="3"/>
        <v>-0.36340533672172803</v>
      </c>
      <c r="U9" s="410">
        <f t="shared" si="2"/>
        <v>0</v>
      </c>
    </row>
    <row r="10" spans="1:26" ht="15.75" customHeight="1">
      <c r="A10" s="466"/>
      <c r="B10" s="530" t="s">
        <v>239</v>
      </c>
      <c r="C10" s="531" t="s">
        <v>238</v>
      </c>
      <c r="D10" s="532"/>
      <c r="E10" s="533">
        <f t="shared" si="0"/>
        <v>160</v>
      </c>
      <c r="F10" s="533">
        <f t="shared" si="0"/>
        <v>227</v>
      </c>
      <c r="G10" s="533">
        <f t="shared" si="0"/>
        <v>139</v>
      </c>
      <c r="H10" s="533">
        <f t="shared" si="0"/>
        <v>277</v>
      </c>
      <c r="I10" s="533">
        <f t="shared" si="0"/>
        <v>369</v>
      </c>
      <c r="J10" s="533">
        <f t="shared" si="0"/>
        <v>404</v>
      </c>
      <c r="K10" s="533">
        <f t="shared" si="0"/>
        <v>172</v>
      </c>
      <c r="L10" s="533">
        <f t="shared" si="0"/>
        <v>14</v>
      </c>
      <c r="M10" s="533">
        <f t="shared" si="0"/>
        <v>10</v>
      </c>
      <c r="N10" s="533">
        <f t="shared" si="0"/>
        <v>0</v>
      </c>
      <c r="O10" s="533">
        <f t="shared" si="0"/>
        <v>0</v>
      </c>
      <c r="P10" s="533">
        <f>P25+P37</f>
        <v>0</v>
      </c>
      <c r="Q10" s="534">
        <f>SUM(E10:P10)</f>
        <v>1772</v>
      </c>
      <c r="R10" s="411"/>
      <c r="S10" s="534">
        <f t="shared" si="1"/>
        <v>5</v>
      </c>
      <c r="T10" s="542">
        <f t="shared" si="3"/>
        <v>-1</v>
      </c>
      <c r="U10" s="534">
        <f t="shared" si="2"/>
        <v>0</v>
      </c>
    </row>
    <row r="11" spans="1:26" ht="15.75" customHeight="1">
      <c r="A11" s="466"/>
      <c r="B11" s="543"/>
      <c r="C11" s="537"/>
      <c r="D11" s="538"/>
      <c r="E11" s="539">
        <f>E26+E38</f>
        <v>0</v>
      </c>
      <c r="F11" s="539">
        <f t="shared" si="0"/>
        <v>0</v>
      </c>
      <c r="G11" s="539">
        <f t="shared" si="0"/>
        <v>0</v>
      </c>
      <c r="H11" s="539">
        <f t="shared" si="0"/>
        <v>0</v>
      </c>
      <c r="I11" s="539">
        <f t="shared" si="0"/>
        <v>0</v>
      </c>
      <c r="J11" s="539">
        <f t="shared" si="0"/>
        <v>0</v>
      </c>
      <c r="K11" s="539">
        <f t="shared" si="0"/>
        <v>0</v>
      </c>
      <c r="L11" s="539">
        <f t="shared" si="0"/>
        <v>0</v>
      </c>
      <c r="M11" s="539">
        <f t="shared" si="0"/>
        <v>0</v>
      </c>
      <c r="N11" s="539">
        <f t="shared" si="0"/>
        <v>48</v>
      </c>
      <c r="O11" s="539">
        <f t="shared" si="0"/>
        <v>1669</v>
      </c>
      <c r="P11" s="539">
        <f t="shared" si="0"/>
        <v>1083</v>
      </c>
      <c r="Q11" s="540">
        <f>SUM(E11:P11)</f>
        <v>2800</v>
      </c>
      <c r="R11" s="540"/>
      <c r="S11" s="540">
        <f t="shared" si="1"/>
        <v>0</v>
      </c>
      <c r="T11" s="541" t="str">
        <f t="shared" si="3"/>
        <v/>
      </c>
      <c r="U11" s="540">
        <f t="shared" si="2"/>
        <v>0</v>
      </c>
    </row>
    <row r="12" spans="1:26" ht="15.75" customHeight="1">
      <c r="A12" s="461"/>
      <c r="B12" s="462" t="s">
        <v>285</v>
      </c>
      <c r="C12" s="463" t="s">
        <v>286</v>
      </c>
      <c r="D12" s="468">
        <f t="shared" ref="D12:P15" si="5">D27+D39</f>
        <v>0</v>
      </c>
      <c r="E12" s="464">
        <f t="shared" si="5"/>
        <v>797</v>
      </c>
      <c r="F12" s="464">
        <f t="shared" si="5"/>
        <v>925</v>
      </c>
      <c r="G12" s="464">
        <f t="shared" si="5"/>
        <v>938</v>
      </c>
      <c r="H12" s="464">
        <f t="shared" si="5"/>
        <v>989</v>
      </c>
      <c r="I12" s="464">
        <f t="shared" si="5"/>
        <v>943</v>
      </c>
      <c r="J12" s="464">
        <f t="shared" si="5"/>
        <v>1248</v>
      </c>
      <c r="K12" s="464">
        <f t="shared" si="5"/>
        <v>1223</v>
      </c>
      <c r="L12" s="464">
        <f t="shared" si="5"/>
        <v>1368</v>
      </c>
      <c r="M12" s="464">
        <f t="shared" si="5"/>
        <v>1148</v>
      </c>
      <c r="N12" s="464">
        <f t="shared" si="5"/>
        <v>444</v>
      </c>
      <c r="O12" s="464">
        <f t="shared" si="5"/>
        <v>171</v>
      </c>
      <c r="P12" s="464">
        <f t="shared" si="5"/>
        <v>250</v>
      </c>
      <c r="Q12" s="410">
        <f>SUM(E12:P12)</f>
        <v>10444</v>
      </c>
      <c r="R12" s="411"/>
      <c r="S12" s="410">
        <f t="shared" si="1"/>
        <v>906</v>
      </c>
      <c r="T12" s="465">
        <f t="shared" si="3"/>
        <v>-0.72406181015452531</v>
      </c>
      <c r="U12" s="410">
        <f t="shared" si="2"/>
        <v>932</v>
      </c>
    </row>
    <row r="13" spans="1:26" ht="15.75" customHeight="1">
      <c r="A13" s="466"/>
      <c r="B13" s="462" t="s">
        <v>287</v>
      </c>
      <c r="C13" s="463" t="s">
        <v>288</v>
      </c>
      <c r="D13" s="469"/>
      <c r="E13" s="464">
        <f t="shared" si="5"/>
        <v>694</v>
      </c>
      <c r="F13" s="464">
        <f t="shared" si="5"/>
        <v>1118</v>
      </c>
      <c r="G13" s="464">
        <f t="shared" si="5"/>
        <v>1247</v>
      </c>
      <c r="H13" s="464">
        <f t="shared" si="5"/>
        <v>928</v>
      </c>
      <c r="I13" s="464">
        <f t="shared" si="5"/>
        <v>1017</v>
      </c>
      <c r="J13" s="464">
        <f t="shared" si="5"/>
        <v>1137</v>
      </c>
      <c r="K13" s="464">
        <f t="shared" si="5"/>
        <v>1250</v>
      </c>
      <c r="L13" s="464">
        <f t="shared" si="5"/>
        <v>1394</v>
      </c>
      <c r="M13" s="464">
        <f t="shared" si="5"/>
        <v>1273</v>
      </c>
      <c r="N13" s="464">
        <f t="shared" si="5"/>
        <v>1014</v>
      </c>
      <c r="O13" s="464">
        <f t="shared" si="5"/>
        <v>558</v>
      </c>
      <c r="P13" s="464">
        <f t="shared" si="5"/>
        <v>614</v>
      </c>
      <c r="Q13" s="410">
        <f t="shared" si="4"/>
        <v>12244</v>
      </c>
      <c r="R13" s="411"/>
      <c r="S13" s="410">
        <f t="shared" si="1"/>
        <v>1285</v>
      </c>
      <c r="T13" s="467">
        <f t="shared" si="3"/>
        <v>-0.52217898832684817</v>
      </c>
      <c r="U13" s="410">
        <f t="shared" si="2"/>
        <v>1602</v>
      </c>
    </row>
    <row r="14" spans="1:26" ht="15.75" customHeight="1">
      <c r="A14" s="466"/>
      <c r="B14" s="462"/>
      <c r="C14" s="463" t="s">
        <v>236</v>
      </c>
      <c r="D14" s="469"/>
      <c r="E14" s="464">
        <f t="shared" si="5"/>
        <v>1269</v>
      </c>
      <c r="F14" s="464">
        <f t="shared" si="5"/>
        <v>1367</v>
      </c>
      <c r="G14" s="464">
        <f t="shared" si="5"/>
        <v>1893</v>
      </c>
      <c r="H14" s="464">
        <f t="shared" si="5"/>
        <v>1568</v>
      </c>
      <c r="I14" s="464">
        <f t="shared" si="5"/>
        <v>1512</v>
      </c>
      <c r="J14" s="464">
        <f t="shared" si="5"/>
        <v>1809</v>
      </c>
      <c r="K14" s="464">
        <f t="shared" si="5"/>
        <v>1609</v>
      </c>
      <c r="L14" s="464">
        <f t="shared" si="5"/>
        <v>1812</v>
      </c>
      <c r="M14" s="464">
        <f t="shared" si="5"/>
        <v>1927</v>
      </c>
      <c r="N14" s="464">
        <f t="shared" si="5"/>
        <v>974</v>
      </c>
      <c r="O14" s="464">
        <f t="shared" si="5"/>
        <v>442</v>
      </c>
      <c r="P14" s="464">
        <f>P29+P41</f>
        <v>584</v>
      </c>
      <c r="Q14" s="410">
        <f t="shared" si="4"/>
        <v>16766</v>
      </c>
      <c r="R14" s="411"/>
      <c r="S14" s="410">
        <f t="shared" si="1"/>
        <v>1238</v>
      </c>
      <c r="T14" s="467">
        <f t="shared" si="3"/>
        <v>-0.52827140549273022</v>
      </c>
      <c r="U14" s="410">
        <f t="shared" si="2"/>
        <v>1830</v>
      </c>
    </row>
    <row r="15" spans="1:26" ht="15.75" customHeight="1">
      <c r="A15" s="470"/>
      <c r="B15" s="560" t="s">
        <v>289</v>
      </c>
      <c r="C15" s="561"/>
      <c r="D15" s="409"/>
      <c r="E15" s="471">
        <f t="shared" si="5"/>
        <v>10973</v>
      </c>
      <c r="F15" s="471">
        <f t="shared" si="5"/>
        <v>10401</v>
      </c>
      <c r="G15" s="471">
        <f t="shared" si="5"/>
        <v>13619</v>
      </c>
      <c r="H15" s="471">
        <f t="shared" si="5"/>
        <v>9899</v>
      </c>
      <c r="I15" s="471">
        <f t="shared" si="5"/>
        <v>9830</v>
      </c>
      <c r="J15" s="471">
        <f t="shared" si="5"/>
        <v>10243</v>
      </c>
      <c r="K15" s="471">
        <f t="shared" si="5"/>
        <v>10848</v>
      </c>
      <c r="L15" s="471">
        <f t="shared" si="5"/>
        <v>10823</v>
      </c>
      <c r="M15" s="471">
        <f t="shared" si="5"/>
        <v>9583</v>
      </c>
      <c r="N15" s="471">
        <f t="shared" si="5"/>
        <v>6421</v>
      </c>
      <c r="O15" s="471">
        <f t="shared" si="5"/>
        <v>7000</v>
      </c>
      <c r="P15" s="471">
        <f>P30+P42</f>
        <v>6279</v>
      </c>
      <c r="Q15" s="472">
        <f>SUM(E15:P15)</f>
        <v>115919</v>
      </c>
      <c r="R15" s="411"/>
      <c r="S15" s="413">
        <f>SUM(S6:S14)</f>
        <v>9094</v>
      </c>
      <c r="T15" s="473">
        <f t="shared" si="3"/>
        <v>-0.30954475478337362</v>
      </c>
      <c r="U15" s="413">
        <f>SUM(U6:U14)</f>
        <v>8755</v>
      </c>
    </row>
    <row r="16" spans="1:26" ht="15.75" customHeight="1">
      <c r="A16" s="474"/>
      <c r="B16" s="562" t="s">
        <v>290</v>
      </c>
      <c r="C16" s="563"/>
      <c r="D16" s="475"/>
      <c r="E16" s="476">
        <f t="shared" ref="E16:P16" si="6">E15+E46</f>
        <v>11003</v>
      </c>
      <c r="F16" s="476">
        <f t="shared" si="6"/>
        <v>10431</v>
      </c>
      <c r="G16" s="476">
        <f t="shared" si="6"/>
        <v>13679</v>
      </c>
      <c r="H16" s="476">
        <f t="shared" si="6"/>
        <v>9929</v>
      </c>
      <c r="I16" s="476">
        <f t="shared" si="6"/>
        <v>9860</v>
      </c>
      <c r="J16" s="476">
        <f t="shared" si="6"/>
        <v>10243</v>
      </c>
      <c r="K16" s="476">
        <f t="shared" si="6"/>
        <v>10848</v>
      </c>
      <c r="L16" s="476">
        <f t="shared" si="6"/>
        <v>10823</v>
      </c>
      <c r="M16" s="476">
        <f t="shared" si="6"/>
        <v>9583</v>
      </c>
      <c r="N16" s="476">
        <f t="shared" si="6"/>
        <v>6421</v>
      </c>
      <c r="O16" s="476">
        <f t="shared" si="6"/>
        <v>7000</v>
      </c>
      <c r="P16" s="476">
        <f t="shared" si="6"/>
        <v>6279</v>
      </c>
      <c r="Q16" s="414">
        <f>SUM(E16:P16)</f>
        <v>116099</v>
      </c>
      <c r="R16" s="477"/>
      <c r="S16" s="414">
        <f>S15+S46</f>
        <v>9094</v>
      </c>
      <c r="T16" s="478">
        <f t="shared" si="3"/>
        <v>-0.30954475478337362</v>
      </c>
      <c r="U16" s="414">
        <f>U15+U46</f>
        <v>8785</v>
      </c>
    </row>
    <row r="17" spans="1:24" ht="12" customHeight="1">
      <c r="A17" s="479"/>
      <c r="B17" s="479"/>
      <c r="C17" s="479"/>
      <c r="D17" s="480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81"/>
      <c r="S17" s="415"/>
      <c r="T17" s="415"/>
      <c r="U17" s="415"/>
    </row>
    <row r="18" spans="1:24" ht="12" customHeight="1">
      <c r="A18" s="482"/>
      <c r="B18" s="482"/>
      <c r="C18" s="482"/>
      <c r="D18" s="468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81"/>
      <c r="S18" s="416"/>
      <c r="T18" s="416"/>
      <c r="U18" s="416"/>
    </row>
    <row r="19" spans="1:24" ht="19.5">
      <c r="A19" s="557" t="s">
        <v>291</v>
      </c>
      <c r="B19" s="558"/>
      <c r="C19" s="559"/>
      <c r="D19" s="409"/>
      <c r="E19" s="454" t="s">
        <v>2</v>
      </c>
      <c r="F19" s="455" t="s">
        <v>292</v>
      </c>
      <c r="G19" s="455" t="s">
        <v>293</v>
      </c>
      <c r="H19" s="455" t="s">
        <v>294</v>
      </c>
      <c r="I19" s="455" t="s">
        <v>295</v>
      </c>
      <c r="J19" s="455" t="s">
        <v>296</v>
      </c>
      <c r="K19" s="455" t="s">
        <v>8</v>
      </c>
      <c r="L19" s="455" t="s">
        <v>297</v>
      </c>
      <c r="M19" s="455" t="s">
        <v>298</v>
      </c>
      <c r="N19" s="455" t="s">
        <v>299</v>
      </c>
      <c r="O19" s="455" t="s">
        <v>300</v>
      </c>
      <c r="P19" s="455" t="s">
        <v>301</v>
      </c>
      <c r="Q19" s="408" t="s">
        <v>302</v>
      </c>
      <c r="R19" s="456"/>
      <c r="S19" s="408" t="s">
        <v>303</v>
      </c>
      <c r="T19" s="408" t="s">
        <v>304</v>
      </c>
      <c r="U19" s="408" t="s">
        <v>305</v>
      </c>
    </row>
    <row r="20" spans="1:24" ht="2.25" customHeight="1">
      <c r="A20" s="409"/>
      <c r="B20" s="409"/>
      <c r="C20" s="409"/>
      <c r="D20" s="409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81"/>
      <c r="S20" s="417"/>
      <c r="T20" s="483"/>
      <c r="U20" s="417"/>
    </row>
    <row r="21" spans="1:24" ht="15.75" customHeight="1">
      <c r="A21" s="461" t="s">
        <v>306</v>
      </c>
      <c r="B21" s="462" t="s">
        <v>307</v>
      </c>
      <c r="C21" s="463" t="s">
        <v>308</v>
      </c>
      <c r="D21" s="409"/>
      <c r="E21" s="464">
        <v>217</v>
      </c>
      <c r="F21" s="464">
        <v>79</v>
      </c>
      <c r="G21" s="464">
        <v>147</v>
      </c>
      <c r="H21" s="464">
        <v>116</v>
      </c>
      <c r="I21" s="464">
        <v>168</v>
      </c>
      <c r="J21" s="464">
        <v>134</v>
      </c>
      <c r="K21" s="464">
        <v>100</v>
      </c>
      <c r="L21" s="464">
        <v>120</v>
      </c>
      <c r="M21" s="464">
        <v>86</v>
      </c>
      <c r="N21" s="464">
        <v>87</v>
      </c>
      <c r="O21" s="464">
        <v>98</v>
      </c>
      <c r="P21" s="464">
        <v>103</v>
      </c>
      <c r="Q21" s="410">
        <f t="shared" ref="Q21:Q29" si="7">SUM(E21:P21)</f>
        <v>1455</v>
      </c>
      <c r="R21" s="411"/>
      <c r="S21" s="464">
        <v>296</v>
      </c>
      <c r="T21" s="467">
        <f t="shared" ref="T21:T30" si="8">IFERROR(P21/S21-1,"")</f>
        <v>-0.65202702702702697</v>
      </c>
      <c r="U21" s="410">
        <v>795</v>
      </c>
    </row>
    <row r="22" spans="1:24" ht="15.75" customHeight="1">
      <c r="A22" s="466"/>
      <c r="B22" s="462" t="s">
        <v>309</v>
      </c>
      <c r="C22" s="463" t="s">
        <v>110</v>
      </c>
      <c r="D22" s="409"/>
      <c r="E22" s="464">
        <v>521</v>
      </c>
      <c r="F22" s="464">
        <v>196</v>
      </c>
      <c r="G22" s="464">
        <v>258</v>
      </c>
      <c r="H22" s="464">
        <v>220</v>
      </c>
      <c r="I22" s="464">
        <v>280</v>
      </c>
      <c r="J22" s="464">
        <v>671</v>
      </c>
      <c r="K22" s="464">
        <v>736</v>
      </c>
      <c r="L22" s="464">
        <v>548</v>
      </c>
      <c r="M22" s="464">
        <v>646</v>
      </c>
      <c r="N22" s="464">
        <v>511</v>
      </c>
      <c r="O22" s="464">
        <v>480</v>
      </c>
      <c r="P22" s="464">
        <v>416</v>
      </c>
      <c r="Q22" s="410">
        <f t="shared" si="7"/>
        <v>5483</v>
      </c>
      <c r="R22" s="411"/>
      <c r="S22" s="464">
        <v>461</v>
      </c>
      <c r="T22" s="467">
        <f t="shared" si="8"/>
        <v>-9.7613882863340606E-2</v>
      </c>
      <c r="U22" s="410">
        <v>1350</v>
      </c>
    </row>
    <row r="23" spans="1:24" ht="15.75" customHeight="1">
      <c r="A23" s="466"/>
      <c r="B23" s="462"/>
      <c r="C23" s="463" t="s">
        <v>235</v>
      </c>
      <c r="D23" s="409"/>
      <c r="E23" s="464">
        <v>111</v>
      </c>
      <c r="F23" s="464">
        <v>144</v>
      </c>
      <c r="G23" s="464">
        <v>118</v>
      </c>
      <c r="H23" s="464">
        <v>77</v>
      </c>
      <c r="I23" s="464">
        <v>97</v>
      </c>
      <c r="J23" s="464">
        <v>174</v>
      </c>
      <c r="K23" s="464">
        <v>79</v>
      </c>
      <c r="L23" s="464">
        <v>91</v>
      </c>
      <c r="M23" s="464">
        <v>98</v>
      </c>
      <c r="N23" s="464">
        <v>66</v>
      </c>
      <c r="O23" s="464">
        <v>95</v>
      </c>
      <c r="P23" s="464">
        <v>50</v>
      </c>
      <c r="Q23" s="410">
        <f t="shared" si="7"/>
        <v>1200</v>
      </c>
      <c r="R23" s="411"/>
      <c r="S23" s="464">
        <v>122</v>
      </c>
      <c r="T23" s="467">
        <f t="shared" si="8"/>
        <v>-0.5901639344262295</v>
      </c>
      <c r="U23" s="418">
        <v>366</v>
      </c>
    </row>
    <row r="24" spans="1:24" ht="15.75" customHeight="1">
      <c r="A24" s="466"/>
      <c r="B24" s="462"/>
      <c r="C24" s="463" t="s">
        <v>310</v>
      </c>
      <c r="D24" s="409"/>
      <c r="E24" s="464">
        <v>5444</v>
      </c>
      <c r="F24" s="464">
        <v>4813</v>
      </c>
      <c r="G24" s="464">
        <v>6595</v>
      </c>
      <c r="H24" s="464">
        <v>3553</v>
      </c>
      <c r="I24" s="464">
        <v>2463</v>
      </c>
      <c r="J24" s="464">
        <v>2907</v>
      </c>
      <c r="K24" s="464">
        <v>1443</v>
      </c>
      <c r="L24" s="464">
        <v>1592</v>
      </c>
      <c r="M24" s="464">
        <v>1584</v>
      </c>
      <c r="N24" s="464">
        <v>1628</v>
      </c>
      <c r="O24" s="464">
        <v>1546</v>
      </c>
      <c r="P24" s="464">
        <v>1383</v>
      </c>
      <c r="Q24" s="410">
        <f t="shared" si="7"/>
        <v>34951</v>
      </c>
      <c r="R24" s="411"/>
      <c r="S24" s="464">
        <v>2974</v>
      </c>
      <c r="T24" s="467">
        <f t="shared" si="8"/>
        <v>-0.5349697377269671</v>
      </c>
      <c r="U24" s="418"/>
    </row>
    <row r="25" spans="1:24" ht="15.75" customHeight="1">
      <c r="A25" s="466"/>
      <c r="B25" s="530" t="s">
        <v>311</v>
      </c>
      <c r="C25" s="531" t="s">
        <v>257</v>
      </c>
      <c r="D25" s="532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4">
        <f>SUM(E25:P25)</f>
        <v>0</v>
      </c>
      <c r="R25" s="411"/>
      <c r="S25" s="533">
        <v>5</v>
      </c>
      <c r="T25" s="535">
        <f t="shared" si="8"/>
        <v>-1</v>
      </c>
      <c r="U25" s="534"/>
    </row>
    <row r="26" spans="1:24" ht="15.75" customHeight="1">
      <c r="A26" s="466"/>
      <c r="B26" s="529"/>
      <c r="C26" s="511" t="s">
        <v>312</v>
      </c>
      <c r="D26" s="459"/>
      <c r="E26" s="512"/>
      <c r="F26" s="512"/>
      <c r="G26" s="512"/>
      <c r="H26" s="512"/>
      <c r="I26" s="512"/>
      <c r="J26" s="512"/>
      <c r="K26" s="512"/>
      <c r="L26" s="512"/>
      <c r="M26" s="512"/>
      <c r="N26" s="512">
        <v>48</v>
      </c>
      <c r="O26" s="512">
        <v>1667</v>
      </c>
      <c r="P26" s="512">
        <v>398</v>
      </c>
      <c r="Q26" s="411">
        <f>SUM(E26:P26)</f>
        <v>2113</v>
      </c>
      <c r="R26" s="411"/>
      <c r="S26" s="512"/>
      <c r="T26" s="498" t="str">
        <f t="shared" si="8"/>
        <v/>
      </c>
      <c r="U26" s="411"/>
    </row>
    <row r="27" spans="1:24" ht="15.75" customHeight="1">
      <c r="A27" s="461"/>
      <c r="B27" s="462" t="s">
        <v>313</v>
      </c>
      <c r="C27" s="463" t="s">
        <v>314</v>
      </c>
      <c r="D27" s="409"/>
      <c r="E27" s="464">
        <v>139</v>
      </c>
      <c r="F27" s="464">
        <v>263</v>
      </c>
      <c r="G27" s="464">
        <v>289</v>
      </c>
      <c r="H27" s="464">
        <v>259</v>
      </c>
      <c r="I27" s="464">
        <v>379</v>
      </c>
      <c r="J27" s="464">
        <v>337</v>
      </c>
      <c r="K27" s="464">
        <v>226</v>
      </c>
      <c r="L27" s="464">
        <v>242</v>
      </c>
      <c r="M27" s="464">
        <v>197</v>
      </c>
      <c r="N27" s="464">
        <v>144</v>
      </c>
      <c r="O27" s="464">
        <v>170</v>
      </c>
      <c r="P27" s="464">
        <v>149</v>
      </c>
      <c r="Q27" s="410">
        <f>SUM(E27:P27)</f>
        <v>2794</v>
      </c>
      <c r="R27" s="411"/>
      <c r="S27" s="464">
        <v>248</v>
      </c>
      <c r="T27" s="467">
        <f t="shared" si="8"/>
        <v>-0.39919354838709675</v>
      </c>
      <c r="U27" s="410">
        <v>370</v>
      </c>
    </row>
    <row r="28" spans="1:24" ht="15.75" customHeight="1">
      <c r="A28" s="466"/>
      <c r="B28" s="462" t="s">
        <v>315</v>
      </c>
      <c r="C28" s="463" t="s">
        <v>316</v>
      </c>
      <c r="D28" s="469"/>
      <c r="E28" s="464">
        <v>387</v>
      </c>
      <c r="F28" s="464">
        <v>756</v>
      </c>
      <c r="G28" s="464">
        <v>790</v>
      </c>
      <c r="H28" s="464">
        <v>692</v>
      </c>
      <c r="I28" s="464">
        <v>740</v>
      </c>
      <c r="J28" s="464">
        <v>797</v>
      </c>
      <c r="K28" s="464">
        <v>868</v>
      </c>
      <c r="L28" s="464">
        <v>734</v>
      </c>
      <c r="M28" s="464">
        <v>872</v>
      </c>
      <c r="N28" s="464">
        <v>840</v>
      </c>
      <c r="O28" s="464">
        <v>557</v>
      </c>
      <c r="P28" s="464">
        <v>550</v>
      </c>
      <c r="Q28" s="410">
        <f t="shared" si="7"/>
        <v>8583</v>
      </c>
      <c r="R28" s="411"/>
      <c r="S28" s="464">
        <v>784</v>
      </c>
      <c r="T28" s="467">
        <f t="shared" si="8"/>
        <v>-0.29846938775510201</v>
      </c>
      <c r="U28" s="410">
        <v>1488</v>
      </c>
      <c r="X28" s="536"/>
    </row>
    <row r="29" spans="1:24" ht="15.75" customHeight="1">
      <c r="A29" s="466"/>
      <c r="B29" s="462"/>
      <c r="C29" s="463" t="s">
        <v>236</v>
      </c>
      <c r="D29" s="469"/>
      <c r="E29" s="464">
        <v>311</v>
      </c>
      <c r="F29" s="464">
        <v>534</v>
      </c>
      <c r="G29" s="464">
        <v>707</v>
      </c>
      <c r="H29" s="464">
        <v>666</v>
      </c>
      <c r="I29" s="464">
        <v>682</v>
      </c>
      <c r="J29" s="464">
        <v>738</v>
      </c>
      <c r="K29" s="464">
        <v>591</v>
      </c>
      <c r="L29" s="464">
        <v>576</v>
      </c>
      <c r="M29" s="464">
        <v>586</v>
      </c>
      <c r="N29" s="464">
        <v>480</v>
      </c>
      <c r="O29" s="464">
        <v>437</v>
      </c>
      <c r="P29" s="464">
        <v>458</v>
      </c>
      <c r="Q29" s="410">
        <f t="shared" si="7"/>
        <v>6766</v>
      </c>
      <c r="R29" s="411"/>
      <c r="S29" s="464">
        <v>630</v>
      </c>
      <c r="T29" s="467">
        <f t="shared" si="8"/>
        <v>-0.27301587301587305</v>
      </c>
      <c r="U29" s="410">
        <v>1441</v>
      </c>
      <c r="V29" s="484"/>
    </row>
    <row r="30" spans="1:24" ht="15.75" customHeight="1">
      <c r="A30" s="474"/>
      <c r="B30" s="564" t="s">
        <v>317</v>
      </c>
      <c r="C30" s="565"/>
      <c r="D30" s="485"/>
      <c r="E30" s="486">
        <f t="shared" ref="E30:P30" si="9">SUM(E21:E29)</f>
        <v>7130</v>
      </c>
      <c r="F30" s="486">
        <f t="shared" si="9"/>
        <v>6785</v>
      </c>
      <c r="G30" s="486">
        <f t="shared" si="9"/>
        <v>8904</v>
      </c>
      <c r="H30" s="486">
        <f t="shared" si="9"/>
        <v>5583</v>
      </c>
      <c r="I30" s="486">
        <f t="shared" si="9"/>
        <v>4809</v>
      </c>
      <c r="J30" s="486">
        <f t="shared" si="9"/>
        <v>5758</v>
      </c>
      <c r="K30" s="486">
        <f t="shared" si="9"/>
        <v>4043</v>
      </c>
      <c r="L30" s="486">
        <f t="shared" si="9"/>
        <v>3903</v>
      </c>
      <c r="M30" s="486">
        <f t="shared" si="9"/>
        <v>4069</v>
      </c>
      <c r="N30" s="486">
        <f t="shared" si="9"/>
        <v>3804</v>
      </c>
      <c r="O30" s="486">
        <f t="shared" si="9"/>
        <v>5050</v>
      </c>
      <c r="P30" s="486">
        <f t="shared" si="9"/>
        <v>3507</v>
      </c>
      <c r="Q30" s="421">
        <f>SUM(E30:P30)</f>
        <v>63345</v>
      </c>
      <c r="R30" s="487"/>
      <c r="S30" s="486">
        <f>SUM(S21:S29)</f>
        <v>5520</v>
      </c>
      <c r="T30" s="473">
        <f t="shared" si="8"/>
        <v>-0.36467391304347829</v>
      </c>
      <c r="U30" s="421">
        <f>SUM(U21:U29)</f>
        <v>5810</v>
      </c>
    </row>
    <row r="31" spans="1:24" ht="12" customHeight="1">
      <c r="A31" s="485"/>
      <c r="B31" s="485"/>
      <c r="C31" s="485"/>
      <c r="D31" s="409"/>
      <c r="E31" s="417"/>
      <c r="F31" s="417"/>
      <c r="G31" s="417"/>
      <c r="H31" s="488"/>
      <c r="I31" s="417"/>
      <c r="J31" s="417"/>
      <c r="K31" s="488"/>
      <c r="L31" s="417"/>
      <c r="M31" s="417"/>
      <c r="N31" s="417"/>
      <c r="O31" s="488"/>
      <c r="P31" s="417"/>
      <c r="Q31" s="489"/>
      <c r="R31" s="481"/>
      <c r="S31" s="490"/>
      <c r="T31" s="483" t="str">
        <f>IFERROR(M31/S31-1,"")</f>
        <v/>
      </c>
      <c r="U31" s="417"/>
    </row>
    <row r="32" spans="1:24" ht="19.5">
      <c r="A32" s="557" t="s">
        <v>45</v>
      </c>
      <c r="B32" s="558"/>
      <c r="C32" s="559"/>
      <c r="D32" s="409"/>
      <c r="E32" s="454" t="s">
        <v>2</v>
      </c>
      <c r="F32" s="455" t="s">
        <v>40</v>
      </c>
      <c r="G32" s="455" t="s">
        <v>19</v>
      </c>
      <c r="H32" s="455" t="s">
        <v>20</v>
      </c>
      <c r="I32" s="455" t="s">
        <v>21</v>
      </c>
      <c r="J32" s="455" t="s">
        <v>22</v>
      </c>
      <c r="K32" s="455" t="s">
        <v>8</v>
      </c>
      <c r="L32" s="455" t="s">
        <v>127</v>
      </c>
      <c r="M32" s="455" t="s">
        <v>25</v>
      </c>
      <c r="N32" s="455" t="s">
        <v>26</v>
      </c>
      <c r="O32" s="455" t="s">
        <v>149</v>
      </c>
      <c r="P32" s="455" t="s">
        <v>28</v>
      </c>
      <c r="Q32" s="408" t="s">
        <v>16</v>
      </c>
      <c r="R32" s="456"/>
      <c r="S32" s="408" t="s">
        <v>253</v>
      </c>
      <c r="T32" s="408" t="s">
        <v>249</v>
      </c>
      <c r="U32" s="408" t="s">
        <v>243</v>
      </c>
    </row>
    <row r="33" spans="1:24" ht="15.75" customHeight="1">
      <c r="A33" s="466" t="s">
        <v>251</v>
      </c>
      <c r="B33" s="462" t="s">
        <v>32</v>
      </c>
      <c r="C33" s="463" t="s">
        <v>85</v>
      </c>
      <c r="D33" s="409"/>
      <c r="E33" s="464">
        <v>1071</v>
      </c>
      <c r="F33" s="464">
        <v>880</v>
      </c>
      <c r="G33" s="464">
        <v>1531</v>
      </c>
      <c r="H33" s="464">
        <v>1466</v>
      </c>
      <c r="I33" s="464">
        <v>1319</v>
      </c>
      <c r="J33" s="464">
        <v>834</v>
      </c>
      <c r="K33" s="464">
        <v>994</v>
      </c>
      <c r="L33" s="464">
        <v>950</v>
      </c>
      <c r="M33" s="464">
        <v>591</v>
      </c>
      <c r="N33" s="464">
        <v>144</v>
      </c>
      <c r="O33" s="464">
        <v>643</v>
      </c>
      <c r="P33" s="464">
        <v>715</v>
      </c>
      <c r="Q33" s="410">
        <f t="shared" ref="Q33:Q41" si="10">SUM(E33:P33)</f>
        <v>11138</v>
      </c>
      <c r="R33" s="411"/>
      <c r="S33" s="464">
        <v>746</v>
      </c>
      <c r="T33" s="467">
        <f t="shared" ref="T33:T47" si="11">IFERROR(P33/S33-1,"")</f>
        <v>-4.1554959785522816E-2</v>
      </c>
      <c r="U33" s="410">
        <v>1089</v>
      </c>
    </row>
    <row r="34" spans="1:24" ht="15.75" customHeight="1">
      <c r="A34" s="466"/>
      <c r="B34" s="462" t="s">
        <v>255</v>
      </c>
      <c r="C34" s="463" t="s">
        <v>110</v>
      </c>
      <c r="D34" s="409"/>
      <c r="E34" s="464">
        <v>349</v>
      </c>
      <c r="F34" s="464">
        <v>432</v>
      </c>
      <c r="G34" s="464">
        <v>450</v>
      </c>
      <c r="H34" s="464">
        <v>405</v>
      </c>
      <c r="I34" s="464">
        <v>133</v>
      </c>
      <c r="J34" s="464">
        <v>24</v>
      </c>
      <c r="K34" s="464">
        <v>856</v>
      </c>
      <c r="L34" s="464">
        <v>823</v>
      </c>
      <c r="M34" s="464">
        <v>377</v>
      </c>
      <c r="N34" s="464">
        <v>404</v>
      </c>
      <c r="O34" s="464">
        <v>417</v>
      </c>
      <c r="P34" s="464">
        <v>436</v>
      </c>
      <c r="Q34" s="410">
        <f t="shared" si="10"/>
        <v>5106</v>
      </c>
      <c r="R34" s="411"/>
      <c r="S34" s="464">
        <v>787</v>
      </c>
      <c r="T34" s="467">
        <f t="shared" si="11"/>
        <v>-0.44599745870393903</v>
      </c>
      <c r="U34" s="410">
        <v>476</v>
      </c>
    </row>
    <row r="35" spans="1:24" ht="15.75" customHeight="1">
      <c r="A35" s="466"/>
      <c r="B35" s="462"/>
      <c r="C35" s="463" t="s">
        <v>235</v>
      </c>
      <c r="D35" s="409"/>
      <c r="E35" s="464">
        <v>128</v>
      </c>
      <c r="F35" s="464">
        <v>144</v>
      </c>
      <c r="G35" s="464">
        <v>170</v>
      </c>
      <c r="H35" s="464">
        <v>219</v>
      </c>
      <c r="I35" s="464">
        <v>97</v>
      </c>
      <c r="J35" s="464">
        <v>30</v>
      </c>
      <c r="K35" s="464">
        <v>618</v>
      </c>
      <c r="L35" s="464">
        <v>348</v>
      </c>
      <c r="M35" s="464">
        <v>414</v>
      </c>
      <c r="N35" s="464">
        <v>240</v>
      </c>
      <c r="O35" s="464">
        <v>281</v>
      </c>
      <c r="P35" s="464">
        <v>24</v>
      </c>
      <c r="Q35" s="410">
        <f t="shared" si="10"/>
        <v>2713</v>
      </c>
      <c r="R35" s="411"/>
      <c r="S35" s="464">
        <v>100</v>
      </c>
      <c r="T35" s="467">
        <f t="shared" si="11"/>
        <v>-0.76</v>
      </c>
      <c r="U35" s="410">
        <v>315</v>
      </c>
    </row>
    <row r="36" spans="1:24" ht="15.75" customHeight="1">
      <c r="A36" s="466"/>
      <c r="B36" s="462"/>
      <c r="C36" s="463" t="s">
        <v>248</v>
      </c>
      <c r="D36" s="409"/>
      <c r="E36" s="464">
        <v>212</v>
      </c>
      <c r="F36" s="464">
        <v>76</v>
      </c>
      <c r="G36" s="464">
        <v>133</v>
      </c>
      <c r="H36" s="464">
        <v>81</v>
      </c>
      <c r="I36" s="464">
        <v>1432</v>
      </c>
      <c r="J36" s="464">
        <v>871</v>
      </c>
      <c r="K36" s="464">
        <v>1768</v>
      </c>
      <c r="L36" s="464">
        <v>1763</v>
      </c>
      <c r="M36" s="464">
        <v>1429</v>
      </c>
      <c r="N36" s="464">
        <v>861</v>
      </c>
      <c r="O36" s="464">
        <v>600</v>
      </c>
      <c r="P36" s="464">
        <v>621</v>
      </c>
      <c r="Q36" s="410">
        <f t="shared" si="10"/>
        <v>9847</v>
      </c>
      <c r="R36" s="411"/>
      <c r="S36" s="464">
        <v>174</v>
      </c>
      <c r="T36" s="467">
        <f t="shared" si="11"/>
        <v>2.5689655172413794</v>
      </c>
      <c r="U36" s="410"/>
    </row>
    <row r="37" spans="1:24" ht="15.75" customHeight="1">
      <c r="A37" s="466"/>
      <c r="B37" s="530" t="s">
        <v>239</v>
      </c>
      <c r="C37" s="531" t="s">
        <v>318</v>
      </c>
      <c r="D37" s="532"/>
      <c r="E37" s="533">
        <v>160</v>
      </c>
      <c r="F37" s="533">
        <v>227</v>
      </c>
      <c r="G37" s="533">
        <v>139</v>
      </c>
      <c r="H37" s="533">
        <v>277</v>
      </c>
      <c r="I37" s="533">
        <v>369</v>
      </c>
      <c r="J37" s="533">
        <v>404</v>
      </c>
      <c r="K37" s="533">
        <v>172</v>
      </c>
      <c r="L37" s="533">
        <v>14</v>
      </c>
      <c r="M37" s="533">
        <v>10</v>
      </c>
      <c r="N37" s="533"/>
      <c r="O37" s="533"/>
      <c r="P37" s="533"/>
      <c r="Q37" s="534">
        <f>SUM(E37:P37)</f>
        <v>1772</v>
      </c>
      <c r="R37" s="411"/>
      <c r="S37" s="533"/>
      <c r="T37" s="535" t="str">
        <f t="shared" si="11"/>
        <v/>
      </c>
      <c r="U37" s="534"/>
    </row>
    <row r="38" spans="1:24" ht="15.75" customHeight="1">
      <c r="A38" s="466"/>
      <c r="B38" s="529"/>
      <c r="C38" s="511" t="s">
        <v>319</v>
      </c>
      <c r="D38" s="459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>
        <v>2</v>
      </c>
      <c r="P38" s="512">
        <v>685</v>
      </c>
      <c r="Q38" s="411">
        <f>SUM(E38:P38)</f>
        <v>687</v>
      </c>
      <c r="R38" s="411"/>
      <c r="S38" s="512"/>
      <c r="T38" s="498" t="str">
        <f t="shared" si="11"/>
        <v/>
      </c>
      <c r="U38" s="411"/>
    </row>
    <row r="39" spans="1:24" ht="15.75" customHeight="1">
      <c r="A39" s="461"/>
      <c r="B39" s="462" t="s">
        <v>285</v>
      </c>
      <c r="C39" s="463" t="s">
        <v>286</v>
      </c>
      <c r="D39" s="409"/>
      <c r="E39" s="464">
        <v>658</v>
      </c>
      <c r="F39" s="464">
        <v>662</v>
      </c>
      <c r="G39" s="464">
        <v>649</v>
      </c>
      <c r="H39" s="464">
        <v>730</v>
      </c>
      <c r="I39" s="464">
        <v>564</v>
      </c>
      <c r="J39" s="464">
        <v>911</v>
      </c>
      <c r="K39" s="464">
        <v>997</v>
      </c>
      <c r="L39" s="464">
        <v>1126</v>
      </c>
      <c r="M39" s="464">
        <v>951</v>
      </c>
      <c r="N39" s="464">
        <v>300</v>
      </c>
      <c r="O39" s="464">
        <v>1</v>
      </c>
      <c r="P39" s="464">
        <v>101</v>
      </c>
      <c r="Q39" s="410">
        <f>SUM(E39:P39)</f>
        <v>7650</v>
      </c>
      <c r="R39" s="411"/>
      <c r="S39" s="464">
        <v>658</v>
      </c>
      <c r="T39" s="467">
        <f t="shared" si="11"/>
        <v>-0.84650455927051671</v>
      </c>
      <c r="U39" s="333">
        <v>562</v>
      </c>
    </row>
    <row r="40" spans="1:24" ht="15.75" customHeight="1">
      <c r="A40" s="466"/>
      <c r="B40" s="462" t="s">
        <v>287</v>
      </c>
      <c r="C40" s="463" t="s">
        <v>288</v>
      </c>
      <c r="D40" s="469"/>
      <c r="E40" s="464">
        <v>307</v>
      </c>
      <c r="F40" s="464">
        <v>362</v>
      </c>
      <c r="G40" s="464">
        <v>457</v>
      </c>
      <c r="H40" s="464">
        <v>236</v>
      </c>
      <c r="I40" s="464">
        <v>277</v>
      </c>
      <c r="J40" s="464">
        <v>340</v>
      </c>
      <c r="K40" s="464">
        <v>382</v>
      </c>
      <c r="L40" s="464">
        <v>660</v>
      </c>
      <c r="M40" s="464">
        <v>401</v>
      </c>
      <c r="N40" s="464">
        <v>174</v>
      </c>
      <c r="O40" s="464">
        <v>1</v>
      </c>
      <c r="P40" s="464">
        <v>64</v>
      </c>
      <c r="Q40" s="410">
        <f t="shared" si="10"/>
        <v>3661</v>
      </c>
      <c r="R40" s="411"/>
      <c r="S40" s="464">
        <v>501</v>
      </c>
      <c r="T40" s="467">
        <f t="shared" si="11"/>
        <v>-0.87225548902195604</v>
      </c>
      <c r="U40" s="333">
        <v>114</v>
      </c>
    </row>
    <row r="41" spans="1:24" ht="15.75" customHeight="1">
      <c r="A41" s="466"/>
      <c r="B41" s="462"/>
      <c r="C41" s="463" t="s">
        <v>236</v>
      </c>
      <c r="D41" s="469"/>
      <c r="E41" s="464">
        <v>958</v>
      </c>
      <c r="F41" s="464">
        <v>833</v>
      </c>
      <c r="G41" s="464">
        <v>1186</v>
      </c>
      <c r="H41" s="464">
        <v>902</v>
      </c>
      <c r="I41" s="464">
        <v>830</v>
      </c>
      <c r="J41" s="464">
        <v>1071</v>
      </c>
      <c r="K41" s="464">
        <v>1018</v>
      </c>
      <c r="L41" s="464">
        <v>1236</v>
      </c>
      <c r="M41" s="464">
        <v>1341</v>
      </c>
      <c r="N41" s="464">
        <v>494</v>
      </c>
      <c r="O41" s="464">
        <v>5</v>
      </c>
      <c r="P41" s="464">
        <v>126</v>
      </c>
      <c r="Q41" s="410">
        <f t="shared" si="10"/>
        <v>10000</v>
      </c>
      <c r="R41" s="411"/>
      <c r="S41" s="464">
        <v>608</v>
      </c>
      <c r="T41" s="467">
        <f t="shared" si="11"/>
        <v>-0.79276315789473684</v>
      </c>
      <c r="U41" s="410">
        <v>389</v>
      </c>
    </row>
    <row r="42" spans="1:24" ht="15.75" customHeight="1">
      <c r="A42" s="474"/>
      <c r="B42" s="564" t="s">
        <v>320</v>
      </c>
      <c r="C42" s="565"/>
      <c r="D42" s="485"/>
      <c r="E42" s="486">
        <f t="shared" ref="E42:P42" si="12">SUM(E33:E41)</f>
        <v>3843</v>
      </c>
      <c r="F42" s="486">
        <f t="shared" si="12"/>
        <v>3616</v>
      </c>
      <c r="G42" s="486">
        <f t="shared" si="12"/>
        <v>4715</v>
      </c>
      <c r="H42" s="486">
        <f t="shared" si="12"/>
        <v>4316</v>
      </c>
      <c r="I42" s="486">
        <f t="shared" si="12"/>
        <v>5021</v>
      </c>
      <c r="J42" s="486">
        <f t="shared" si="12"/>
        <v>4485</v>
      </c>
      <c r="K42" s="486">
        <f t="shared" si="12"/>
        <v>6805</v>
      </c>
      <c r="L42" s="486">
        <f t="shared" si="12"/>
        <v>6920</v>
      </c>
      <c r="M42" s="486">
        <f t="shared" si="12"/>
        <v>5514</v>
      </c>
      <c r="N42" s="486">
        <f t="shared" si="12"/>
        <v>2617</v>
      </c>
      <c r="O42" s="486">
        <f t="shared" si="12"/>
        <v>1950</v>
      </c>
      <c r="P42" s="486">
        <f t="shared" si="12"/>
        <v>2772</v>
      </c>
      <c r="Q42" s="421">
        <f>SUM(E42:P42)</f>
        <v>52574</v>
      </c>
      <c r="R42" s="487"/>
      <c r="S42" s="486">
        <f>SUM(S33:S41)</f>
        <v>3574</v>
      </c>
      <c r="T42" s="491">
        <f t="shared" si="11"/>
        <v>-0.22439843312814778</v>
      </c>
      <c r="U42" s="421">
        <f>SUM(U33:U41)</f>
        <v>2945</v>
      </c>
      <c r="X42" s="536"/>
    </row>
    <row r="43" spans="1:24" ht="2.25" customHeight="1">
      <c r="A43" s="485"/>
      <c r="B43" s="485"/>
      <c r="C43" s="485"/>
      <c r="D43" s="409"/>
      <c r="E43" s="492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93"/>
      <c r="S43" s="420"/>
      <c r="T43" s="494" t="str">
        <f>IFERROR(J43/S43-1,"")</f>
        <v/>
      </c>
      <c r="U43" s="420"/>
    </row>
    <row r="44" spans="1:24" ht="15.75" customHeight="1">
      <c r="A44" s="506" t="s">
        <v>321</v>
      </c>
      <c r="B44" s="566" t="s">
        <v>322</v>
      </c>
      <c r="C44" s="507" t="s">
        <v>323</v>
      </c>
      <c r="D44" s="459"/>
      <c r="E44" s="508"/>
      <c r="F44" s="509"/>
      <c r="G44" s="509"/>
      <c r="H44" s="509"/>
      <c r="I44" s="509"/>
      <c r="J44" s="509"/>
      <c r="K44" s="509"/>
      <c r="L44" s="495"/>
      <c r="M44" s="495"/>
      <c r="N44" s="509"/>
      <c r="O44" s="509"/>
      <c r="P44" s="509"/>
      <c r="Q44" s="509"/>
      <c r="R44" s="411"/>
      <c r="S44" s="509"/>
      <c r="T44" s="496" t="str">
        <f t="shared" si="11"/>
        <v/>
      </c>
      <c r="U44" s="509"/>
    </row>
    <row r="45" spans="1:24" ht="15.75" customHeight="1">
      <c r="A45" s="510"/>
      <c r="B45" s="567"/>
      <c r="C45" s="511" t="s">
        <v>324</v>
      </c>
      <c r="D45" s="459"/>
      <c r="E45" s="512">
        <v>30</v>
      </c>
      <c r="F45" s="512">
        <v>30</v>
      </c>
      <c r="G45" s="512">
        <v>60</v>
      </c>
      <c r="H45" s="512">
        <v>30</v>
      </c>
      <c r="I45" s="512">
        <v>30</v>
      </c>
      <c r="J45" s="512"/>
      <c r="K45" s="512"/>
      <c r="L45" s="497"/>
      <c r="M45" s="497"/>
      <c r="N45" s="512"/>
      <c r="O45" s="512"/>
      <c r="P45" s="512"/>
      <c r="Q45" s="411">
        <f>SUM(E45:P45)</f>
        <v>180</v>
      </c>
      <c r="R45" s="411"/>
      <c r="S45" s="512"/>
      <c r="T45" s="498" t="str">
        <f t="shared" si="11"/>
        <v/>
      </c>
      <c r="U45" s="411">
        <v>30</v>
      </c>
    </row>
    <row r="46" spans="1:24" ht="15.75" customHeight="1">
      <c r="A46" s="513"/>
      <c r="B46" s="568" t="s">
        <v>325</v>
      </c>
      <c r="C46" s="569"/>
      <c r="D46" s="514"/>
      <c r="E46" s="515">
        <f t="shared" ref="E46:Q46" si="13">E45+E44</f>
        <v>30</v>
      </c>
      <c r="F46" s="515">
        <f t="shared" si="13"/>
        <v>30</v>
      </c>
      <c r="G46" s="515">
        <f t="shared" si="13"/>
        <v>60</v>
      </c>
      <c r="H46" s="515">
        <f t="shared" si="13"/>
        <v>30</v>
      </c>
      <c r="I46" s="515">
        <f t="shared" si="13"/>
        <v>30</v>
      </c>
      <c r="J46" s="515">
        <f t="shared" si="13"/>
        <v>0</v>
      </c>
      <c r="K46" s="515">
        <f t="shared" si="13"/>
        <v>0</v>
      </c>
      <c r="L46" s="515">
        <f t="shared" si="13"/>
        <v>0</v>
      </c>
      <c r="M46" s="515">
        <f t="shared" si="13"/>
        <v>0</v>
      </c>
      <c r="N46" s="515">
        <f t="shared" si="13"/>
        <v>0</v>
      </c>
      <c r="O46" s="515">
        <f t="shared" si="13"/>
        <v>0</v>
      </c>
      <c r="P46" s="515">
        <f t="shared" si="13"/>
        <v>0</v>
      </c>
      <c r="Q46" s="516">
        <f t="shared" si="13"/>
        <v>180</v>
      </c>
      <c r="R46" s="487"/>
      <c r="S46" s="515">
        <f>S45+S44</f>
        <v>0</v>
      </c>
      <c r="T46" s="517" t="str">
        <f t="shared" si="11"/>
        <v/>
      </c>
      <c r="U46" s="516">
        <f>U45+U44</f>
        <v>30</v>
      </c>
    </row>
    <row r="47" spans="1:24" ht="15.75" customHeight="1">
      <c r="A47" s="548" t="s">
        <v>326</v>
      </c>
      <c r="B47" s="549"/>
      <c r="C47" s="550"/>
      <c r="D47" s="485"/>
      <c r="E47" s="515">
        <f t="shared" ref="E47:Q47" si="14">E46+E42</f>
        <v>3873</v>
      </c>
      <c r="F47" s="515">
        <f t="shared" si="14"/>
        <v>3646</v>
      </c>
      <c r="G47" s="515">
        <f t="shared" si="14"/>
        <v>4775</v>
      </c>
      <c r="H47" s="515">
        <f t="shared" si="14"/>
        <v>4346</v>
      </c>
      <c r="I47" s="515">
        <f t="shared" si="14"/>
        <v>5051</v>
      </c>
      <c r="J47" s="515">
        <f t="shared" si="14"/>
        <v>4485</v>
      </c>
      <c r="K47" s="515">
        <f t="shared" si="14"/>
        <v>6805</v>
      </c>
      <c r="L47" s="515">
        <f t="shared" si="14"/>
        <v>6920</v>
      </c>
      <c r="M47" s="515">
        <f t="shared" si="14"/>
        <v>5514</v>
      </c>
      <c r="N47" s="515">
        <f t="shared" si="14"/>
        <v>2617</v>
      </c>
      <c r="O47" s="515">
        <f t="shared" si="14"/>
        <v>1950</v>
      </c>
      <c r="P47" s="515">
        <f t="shared" si="14"/>
        <v>2772</v>
      </c>
      <c r="Q47" s="516">
        <f t="shared" si="14"/>
        <v>52754</v>
      </c>
      <c r="R47" s="487"/>
      <c r="S47" s="515">
        <f>S46+S42</f>
        <v>3574</v>
      </c>
      <c r="T47" s="630">
        <f t="shared" si="11"/>
        <v>-0.22439843312814778</v>
      </c>
      <c r="U47" s="516">
        <f>U46+U42</f>
        <v>2975</v>
      </c>
    </row>
    <row r="48" spans="1:24" ht="9.75" customHeight="1">
      <c r="A48" s="499"/>
      <c r="B48" s="499"/>
      <c r="C48" s="499"/>
      <c r="H48" s="488"/>
      <c r="K48" s="488"/>
      <c r="Q48" s="489"/>
    </row>
    <row r="49" spans="1:26" s="504" customFormat="1">
      <c r="A49" s="423"/>
      <c r="B49" s="423"/>
      <c r="C49" s="423"/>
      <c r="D49" s="423"/>
      <c r="E49" s="423"/>
      <c r="F49" s="502"/>
      <c r="G49" s="503"/>
      <c r="H49" s="502"/>
      <c r="I49" s="502"/>
      <c r="J49" s="488"/>
      <c r="K49" s="502"/>
      <c r="L49" s="502"/>
      <c r="M49" s="423"/>
      <c r="N49" s="423"/>
      <c r="O49" s="423"/>
      <c r="P49" s="423"/>
      <c r="Q49" s="423"/>
      <c r="R49" s="500"/>
      <c r="S49" s="423"/>
      <c r="T49" s="501"/>
      <c r="U49" s="423"/>
      <c r="V49" s="423"/>
      <c r="W49" s="528"/>
      <c r="X49" s="528"/>
      <c r="Y49" s="528"/>
      <c r="Z49" s="528"/>
    </row>
    <row r="50" spans="1:26" s="504" customFormat="1">
      <c r="A50" s="423"/>
      <c r="B50" s="423"/>
      <c r="C50" s="423"/>
      <c r="D50" s="423"/>
      <c r="E50" s="423"/>
      <c r="F50" s="502"/>
      <c r="G50" s="502"/>
      <c r="H50" s="502"/>
      <c r="I50" s="502"/>
      <c r="J50" s="488"/>
      <c r="K50" s="502"/>
      <c r="L50" s="502"/>
      <c r="M50" s="423"/>
      <c r="N50" s="423"/>
      <c r="O50" s="423"/>
      <c r="P50" s="423"/>
      <c r="Q50" s="423"/>
      <c r="R50" s="500"/>
      <c r="S50" s="423"/>
      <c r="T50" s="501"/>
      <c r="U50" s="423"/>
      <c r="V50" s="423"/>
      <c r="W50" s="528"/>
      <c r="X50" s="528"/>
      <c r="Y50" s="528"/>
      <c r="Z50" s="528"/>
    </row>
    <row r="51" spans="1:26" s="504" customFormat="1">
      <c r="A51" s="423"/>
      <c r="B51" s="423"/>
      <c r="C51" s="423"/>
      <c r="D51" s="423"/>
      <c r="E51" s="423"/>
      <c r="F51" s="502"/>
      <c r="G51" s="503"/>
      <c r="H51" s="503"/>
      <c r="I51" s="503"/>
      <c r="J51" s="488"/>
      <c r="K51" s="502"/>
      <c r="L51" s="502"/>
      <c r="M51" s="423"/>
      <c r="N51" s="423"/>
      <c r="O51" s="423"/>
      <c r="P51" s="423"/>
      <c r="Q51" s="423"/>
      <c r="R51" s="500"/>
      <c r="S51" s="423"/>
      <c r="T51" s="501"/>
      <c r="U51" s="423"/>
      <c r="V51" s="423"/>
      <c r="W51" s="191"/>
      <c r="X51" s="528"/>
      <c r="Y51" s="528"/>
      <c r="Z51" s="528"/>
    </row>
    <row r="52" spans="1:26" s="504" customFormat="1">
      <c r="A52" s="423"/>
      <c r="B52" s="423"/>
      <c r="C52" s="423"/>
      <c r="D52" s="423"/>
      <c r="E52" s="423"/>
      <c r="F52" s="502"/>
      <c r="G52" s="503"/>
      <c r="H52" s="503"/>
      <c r="I52" s="503"/>
      <c r="J52" s="503"/>
      <c r="K52" s="502"/>
      <c r="L52" s="502"/>
      <c r="M52" s="423"/>
      <c r="N52" s="423"/>
      <c r="O52" s="423"/>
      <c r="P52" s="423"/>
      <c r="Q52" s="423"/>
      <c r="R52" s="500"/>
      <c r="S52" s="423"/>
      <c r="T52" s="501"/>
      <c r="U52" s="423"/>
      <c r="V52" s="423"/>
      <c r="W52" s="528"/>
      <c r="X52" s="528"/>
      <c r="Y52" s="528"/>
      <c r="Z52" s="528"/>
    </row>
    <row r="53" spans="1:26" s="504" customFormat="1">
      <c r="A53" s="423"/>
      <c r="B53" s="423"/>
      <c r="C53" s="423"/>
      <c r="D53" s="423"/>
      <c r="E53" s="423"/>
      <c r="F53" s="502"/>
      <c r="G53" s="502"/>
      <c r="H53" s="502"/>
      <c r="I53" s="502"/>
      <c r="J53" s="502"/>
      <c r="K53" s="502"/>
      <c r="L53" s="502"/>
      <c r="M53" s="423"/>
      <c r="N53" s="423"/>
      <c r="O53" s="423"/>
      <c r="P53" s="423"/>
      <c r="Q53" s="423"/>
      <c r="R53" s="500"/>
      <c r="S53" s="423"/>
      <c r="T53" s="501"/>
      <c r="U53" s="423"/>
      <c r="V53" s="423"/>
      <c r="W53" s="528"/>
      <c r="X53" s="528"/>
      <c r="Y53" s="528"/>
      <c r="Z53" s="528"/>
    </row>
    <row r="54" spans="1:26" s="504" customFormat="1">
      <c r="A54" s="423"/>
      <c r="B54" s="423"/>
      <c r="C54" s="423"/>
      <c r="D54" s="423"/>
      <c r="E54" s="423"/>
      <c r="F54" s="502"/>
      <c r="G54" s="502"/>
      <c r="H54" s="502"/>
      <c r="I54" s="502"/>
      <c r="J54" s="502"/>
      <c r="K54" s="502"/>
      <c r="L54" s="502"/>
      <c r="M54" s="423"/>
      <c r="N54" s="423"/>
      <c r="O54" s="423"/>
      <c r="P54" s="423"/>
      <c r="Q54" s="423"/>
      <c r="R54" s="500"/>
      <c r="S54" s="423"/>
      <c r="T54" s="501"/>
      <c r="U54" s="423"/>
      <c r="V54" s="423"/>
      <c r="W54" s="528"/>
      <c r="X54" s="528"/>
      <c r="Y54" s="528"/>
      <c r="Z54" s="528"/>
    </row>
    <row r="55" spans="1:26" s="504" customFormat="1">
      <c r="A55" s="423"/>
      <c r="B55" s="423"/>
      <c r="C55" s="423"/>
      <c r="D55" s="423"/>
      <c r="E55" s="423"/>
      <c r="F55" s="502"/>
      <c r="G55" s="502"/>
      <c r="H55" s="502"/>
      <c r="I55" s="502"/>
      <c r="J55" s="502"/>
      <c r="K55" s="502"/>
      <c r="L55" s="502"/>
      <c r="M55" s="423"/>
      <c r="N55" s="423"/>
      <c r="O55" s="423"/>
      <c r="P55" s="423"/>
      <c r="Q55" s="423"/>
      <c r="R55" s="500"/>
      <c r="S55" s="423"/>
      <c r="T55" s="501"/>
      <c r="U55" s="423"/>
      <c r="V55" s="423"/>
      <c r="W55" s="528"/>
      <c r="X55" s="528"/>
      <c r="Y55" s="528"/>
      <c r="Z55" s="528"/>
    </row>
    <row r="56" spans="1:26" s="504" customFormat="1">
      <c r="A56" s="423"/>
      <c r="B56" s="423"/>
      <c r="C56" s="423"/>
      <c r="D56" s="423"/>
      <c r="E56" s="423"/>
      <c r="F56" s="502"/>
      <c r="G56" s="502"/>
      <c r="H56" s="502"/>
      <c r="I56" s="502"/>
      <c r="J56" s="502"/>
      <c r="K56" s="502"/>
      <c r="L56" s="502"/>
      <c r="M56" s="423"/>
      <c r="N56" s="423"/>
      <c r="O56" s="423"/>
      <c r="P56" s="423"/>
      <c r="Q56" s="423"/>
      <c r="R56" s="500"/>
      <c r="S56" s="423"/>
      <c r="T56" s="501"/>
      <c r="U56" s="423"/>
      <c r="V56" s="423"/>
      <c r="W56" s="528"/>
      <c r="X56" s="528"/>
      <c r="Y56" s="528"/>
      <c r="Z56" s="528"/>
    </row>
    <row r="57" spans="1:26" s="504" customFormat="1">
      <c r="A57" s="423"/>
      <c r="B57" s="423"/>
      <c r="C57" s="423"/>
      <c r="D57" s="423"/>
      <c r="E57" s="423"/>
      <c r="F57" s="502"/>
      <c r="G57" s="502"/>
      <c r="H57" s="502"/>
      <c r="I57" s="502"/>
      <c r="J57" s="502"/>
      <c r="K57" s="502"/>
      <c r="L57" s="502"/>
      <c r="M57" s="423"/>
      <c r="N57" s="423"/>
      <c r="O57" s="423"/>
      <c r="P57" s="423"/>
      <c r="Q57" s="423"/>
      <c r="R57" s="500"/>
      <c r="S57" s="423"/>
      <c r="T57" s="501"/>
      <c r="U57" s="423"/>
      <c r="V57" s="423"/>
      <c r="W57" s="528"/>
      <c r="X57" s="528"/>
      <c r="Y57" s="528"/>
      <c r="Z57" s="528"/>
    </row>
    <row r="58" spans="1:26" s="504" customFormat="1">
      <c r="A58" s="423"/>
      <c r="B58" s="423"/>
      <c r="C58" s="423"/>
      <c r="D58" s="423"/>
      <c r="E58" s="423"/>
      <c r="F58" s="502"/>
      <c r="G58" s="502"/>
      <c r="H58" s="502"/>
      <c r="I58" s="502"/>
      <c r="J58" s="502"/>
      <c r="K58" s="502"/>
      <c r="L58" s="502"/>
      <c r="M58" s="423"/>
      <c r="N58" s="423"/>
      <c r="O58" s="423"/>
      <c r="P58" s="423"/>
      <c r="Q58" s="423"/>
      <c r="R58" s="500"/>
      <c r="S58" s="423"/>
      <c r="T58" s="501"/>
      <c r="U58" s="423"/>
      <c r="V58" s="423"/>
      <c r="W58" s="528"/>
      <c r="X58" s="528"/>
      <c r="Y58" s="528"/>
      <c r="Z58" s="528"/>
    </row>
    <row r="59" spans="1:26" s="504" customFormat="1">
      <c r="A59" s="423"/>
      <c r="B59" s="423"/>
      <c r="C59" s="423"/>
      <c r="D59" s="423"/>
      <c r="E59" s="423"/>
      <c r="F59" s="502"/>
      <c r="G59" s="502"/>
      <c r="H59" s="502"/>
      <c r="I59" s="502"/>
      <c r="J59" s="502"/>
      <c r="K59" s="502"/>
      <c r="L59" s="502"/>
      <c r="M59" s="423"/>
      <c r="N59" s="423"/>
      <c r="O59" s="423"/>
      <c r="P59" s="423"/>
      <c r="Q59" s="423"/>
      <c r="R59" s="500"/>
      <c r="S59" s="423"/>
      <c r="T59" s="501"/>
      <c r="U59" s="423"/>
      <c r="V59" s="423"/>
      <c r="W59" s="528"/>
      <c r="X59" s="528"/>
      <c r="Y59" s="528"/>
      <c r="Z59" s="528"/>
    </row>
    <row r="60" spans="1:26">
      <c r="F60" s="502"/>
      <c r="G60" s="502"/>
      <c r="H60" s="502"/>
      <c r="I60" s="502"/>
      <c r="J60" s="502"/>
      <c r="K60" s="502"/>
      <c r="L60" s="502"/>
    </row>
    <row r="227" spans="3:4">
      <c r="C227" s="505"/>
      <c r="D227" s="505"/>
    </row>
    <row r="231" spans="3:4">
      <c r="C231" s="505"/>
      <c r="D231" s="505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topLeftCell="A4" zoomScale="80" zoomScaleNormal="80" workbookViewId="0">
      <selection activeCell="E46" sqref="E46:U46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1" customWidth="1"/>
    <col min="19" max="19" width="9.25" style="313" customWidth="1"/>
    <col min="20" max="20" width="9.25" style="379" customWidth="1"/>
    <col min="21" max="21" width="10.375" style="423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</row>
    <row r="2" spans="1:24" ht="4.5" customHeight="1">
      <c r="Q2" s="314"/>
      <c r="R2" s="393"/>
      <c r="S2" s="314"/>
      <c r="T2" s="315"/>
      <c r="U2" s="407"/>
    </row>
    <row r="3" spans="1:24" ht="20.25" customHeight="1">
      <c r="E3" s="574" t="s">
        <v>241</v>
      </c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6"/>
      <c r="R3" s="394"/>
      <c r="S3" s="577" t="s">
        <v>250</v>
      </c>
      <c r="T3" s="578"/>
      <c r="U3" s="579"/>
    </row>
    <row r="4" spans="1:24" ht="20.25" thickBot="1">
      <c r="A4" s="580" t="s">
        <v>16</v>
      </c>
      <c r="B4" s="581"/>
      <c r="C4" s="58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6" t="s">
        <v>16</v>
      </c>
      <c r="R4" s="395"/>
      <c r="S4" s="436" t="s">
        <v>243</v>
      </c>
      <c r="T4" s="436" t="s">
        <v>29</v>
      </c>
      <c r="U4" s="437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24" ht="15.75" customHeight="1">
      <c r="A6" s="427" t="s">
        <v>16</v>
      </c>
      <c r="B6" s="424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0"/>
      <c r="S6" s="333">
        <f t="shared" ref="S6:S12" si="1">S21+S32</f>
        <v>16596</v>
      </c>
      <c r="T6" s="334">
        <f>IFERROR(Q6/S6-1,"")</f>
        <v>0.10044589057604236</v>
      </c>
      <c r="U6" s="410">
        <f t="shared" ref="U6:U12" si="2">U21+U32</f>
        <v>26282</v>
      </c>
      <c r="W6" s="524"/>
      <c r="X6" s="385"/>
    </row>
    <row r="7" spans="1:24" ht="15.75" customHeight="1">
      <c r="A7" s="330"/>
      <c r="B7" s="424"/>
      <c r="C7" s="331" t="s">
        <v>111</v>
      </c>
      <c r="D7" s="316"/>
      <c r="E7" s="332">
        <f t="shared" ref="E7:P7" si="3">E22+E33</f>
        <v>1432</v>
      </c>
      <c r="F7" s="332">
        <f t="shared" si="3"/>
        <v>1201</v>
      </c>
      <c r="G7" s="332">
        <f t="shared" si="3"/>
        <v>1950</v>
      </c>
      <c r="H7" s="332">
        <f t="shared" si="3"/>
        <v>1472</v>
      </c>
      <c r="I7" s="332">
        <f t="shared" si="3"/>
        <v>1648</v>
      </c>
      <c r="J7" s="332">
        <f t="shared" si="3"/>
        <v>1892</v>
      </c>
      <c r="K7" s="332">
        <f t="shared" si="3"/>
        <v>850</v>
      </c>
      <c r="L7" s="332">
        <f t="shared" si="3"/>
        <v>1077</v>
      </c>
      <c r="M7" s="332">
        <f t="shared" si="3"/>
        <v>996</v>
      </c>
      <c r="N7" s="332">
        <f t="shared" si="3"/>
        <v>784</v>
      </c>
      <c r="O7" s="332">
        <f t="shared" si="3"/>
        <v>738</v>
      </c>
      <c r="P7" s="332">
        <f t="shared" si="3"/>
        <v>1248</v>
      </c>
      <c r="Q7" s="333">
        <f>SUM(E7:P7)</f>
        <v>15288</v>
      </c>
      <c r="R7" s="390"/>
      <c r="S7" s="333">
        <f t="shared" si="1"/>
        <v>16654</v>
      </c>
      <c r="T7" s="335">
        <f t="shared" ref="T7:T16" si="4">IFERROR(Q7/S7-1,"")</f>
        <v>-8.2022336976101839E-2</v>
      </c>
      <c r="U7" s="410">
        <f t="shared" si="2"/>
        <v>26496</v>
      </c>
      <c r="W7" s="524"/>
      <c r="X7" s="385"/>
    </row>
    <row r="8" spans="1:24" ht="15.75" customHeight="1">
      <c r="A8" s="330"/>
      <c r="B8" s="424"/>
      <c r="C8" s="331" t="s">
        <v>235</v>
      </c>
      <c r="D8" s="316"/>
      <c r="E8" s="332">
        <f t="shared" ref="E8:P8" si="5">E23+E34</f>
        <v>436</v>
      </c>
      <c r="F8" s="332">
        <f t="shared" si="5"/>
        <v>435</v>
      </c>
      <c r="G8" s="332">
        <f t="shared" si="5"/>
        <v>557</v>
      </c>
      <c r="H8" s="332">
        <f t="shared" si="5"/>
        <v>483</v>
      </c>
      <c r="I8" s="332">
        <f t="shared" si="5"/>
        <v>657</v>
      </c>
      <c r="J8" s="332">
        <f t="shared" si="5"/>
        <v>396</v>
      </c>
      <c r="K8" s="332">
        <f t="shared" si="5"/>
        <v>532</v>
      </c>
      <c r="L8" s="332">
        <f t="shared" si="5"/>
        <v>436</v>
      </c>
      <c r="M8" s="332">
        <f t="shared" si="5"/>
        <v>386</v>
      </c>
      <c r="N8" s="332">
        <f t="shared" si="5"/>
        <v>352</v>
      </c>
      <c r="O8" s="332">
        <f t="shared" si="5"/>
        <v>430</v>
      </c>
      <c r="P8" s="332">
        <f t="shared" si="5"/>
        <v>222</v>
      </c>
      <c r="Q8" s="333">
        <f t="shared" ref="Q8:Q14" si="6">SUM(E8:P8)</f>
        <v>5322</v>
      </c>
      <c r="R8" s="390"/>
      <c r="S8" s="333">
        <f t="shared" si="1"/>
        <v>7081</v>
      </c>
      <c r="T8" s="335">
        <f t="shared" si="4"/>
        <v>-0.24841124135009185</v>
      </c>
      <c r="U8" s="410">
        <f t="shared" si="2"/>
        <v>3091</v>
      </c>
      <c r="W8" s="524"/>
      <c r="X8" s="385"/>
    </row>
    <row r="9" spans="1:24" ht="15.75" customHeight="1">
      <c r="A9" s="330"/>
      <c r="B9" s="438"/>
      <c r="C9" s="331" t="s">
        <v>248</v>
      </c>
      <c r="D9" s="316"/>
      <c r="E9" s="332">
        <f t="shared" ref="E9:P9" si="7">E24+E35</f>
        <v>0</v>
      </c>
      <c r="F9" s="332">
        <f t="shared" si="7"/>
        <v>0</v>
      </c>
      <c r="G9" s="332">
        <f t="shared" si="7"/>
        <v>0</v>
      </c>
      <c r="H9" s="332">
        <f t="shared" si="7"/>
        <v>0</v>
      </c>
      <c r="I9" s="332">
        <f t="shared" si="7"/>
        <v>0</v>
      </c>
      <c r="J9" s="332">
        <f t="shared" si="7"/>
        <v>33</v>
      </c>
      <c r="K9" s="332">
        <f t="shared" si="7"/>
        <v>2775</v>
      </c>
      <c r="L9" s="332">
        <f t="shared" si="7"/>
        <v>3640</v>
      </c>
      <c r="M9" s="332">
        <f t="shared" si="7"/>
        <v>4807</v>
      </c>
      <c r="N9" s="332">
        <f t="shared" si="7"/>
        <v>4879</v>
      </c>
      <c r="O9" s="332">
        <f t="shared" si="7"/>
        <v>3882</v>
      </c>
      <c r="P9" s="332">
        <f t="shared" si="7"/>
        <v>3148</v>
      </c>
      <c r="Q9" s="333">
        <f t="shared" si="6"/>
        <v>23164</v>
      </c>
      <c r="R9" s="390"/>
      <c r="S9" s="333">
        <f t="shared" si="1"/>
        <v>0</v>
      </c>
      <c r="T9" s="335" t="str">
        <f t="shared" si="4"/>
        <v/>
      </c>
      <c r="U9" s="410">
        <f t="shared" si="2"/>
        <v>0</v>
      </c>
      <c r="W9" s="524"/>
      <c r="X9" s="385"/>
    </row>
    <row r="10" spans="1:24" ht="15.75" customHeight="1">
      <c r="A10" s="330"/>
      <c r="B10" s="429" t="s">
        <v>239</v>
      </c>
      <c r="C10" s="430" t="s">
        <v>238</v>
      </c>
      <c r="D10" s="431"/>
      <c r="E10" s="432">
        <f t="shared" ref="E10:O10" si="8">E25+E36</f>
        <v>45</v>
      </c>
      <c r="F10" s="432">
        <f t="shared" si="8"/>
        <v>2</v>
      </c>
      <c r="G10" s="432">
        <f t="shared" si="8"/>
        <v>79</v>
      </c>
      <c r="H10" s="432">
        <f t="shared" si="8"/>
        <v>30</v>
      </c>
      <c r="I10" s="432">
        <f t="shared" si="8"/>
        <v>0</v>
      </c>
      <c r="J10" s="432">
        <f t="shared" si="8"/>
        <v>0</v>
      </c>
      <c r="K10" s="432">
        <f t="shared" si="8"/>
        <v>81</v>
      </c>
      <c r="L10" s="432">
        <f t="shared" si="8"/>
        <v>52</v>
      </c>
      <c r="M10" s="432">
        <f t="shared" si="8"/>
        <v>0</v>
      </c>
      <c r="N10" s="432">
        <f t="shared" si="8"/>
        <v>7</v>
      </c>
      <c r="O10" s="432">
        <f t="shared" si="8"/>
        <v>0</v>
      </c>
      <c r="P10" s="432">
        <f>P25+P36</f>
        <v>5</v>
      </c>
      <c r="Q10" s="433">
        <f>SUM(E10:P10)</f>
        <v>301</v>
      </c>
      <c r="R10" s="390"/>
      <c r="S10" s="433">
        <f t="shared" si="1"/>
        <v>229</v>
      </c>
      <c r="T10" s="440">
        <f t="shared" si="4"/>
        <v>0.31441048034934505</v>
      </c>
      <c r="U10" s="434">
        <f t="shared" si="2"/>
        <v>0</v>
      </c>
      <c r="W10" s="524"/>
      <c r="X10" s="385"/>
    </row>
    <row r="11" spans="1:24" ht="15.75" customHeight="1">
      <c r="A11" s="427"/>
      <c r="B11" s="424" t="s">
        <v>245</v>
      </c>
      <c r="C11" s="331" t="s">
        <v>33</v>
      </c>
      <c r="D11" s="355">
        <f>D26+D37</f>
        <v>0</v>
      </c>
      <c r="E11" s="332">
        <f t="shared" ref="E11:O11" si="9">E26+E37</f>
        <v>854</v>
      </c>
      <c r="F11" s="332">
        <f t="shared" si="9"/>
        <v>1010</v>
      </c>
      <c r="G11" s="332">
        <f t="shared" si="9"/>
        <v>1181</v>
      </c>
      <c r="H11" s="332">
        <f t="shared" si="9"/>
        <v>1009</v>
      </c>
      <c r="I11" s="332">
        <f t="shared" si="9"/>
        <v>876</v>
      </c>
      <c r="J11" s="332">
        <f t="shared" si="9"/>
        <v>1069</v>
      </c>
      <c r="K11" s="332">
        <f t="shared" si="9"/>
        <v>1283</v>
      </c>
      <c r="L11" s="332">
        <f t="shared" si="9"/>
        <v>1108</v>
      </c>
      <c r="M11" s="332">
        <f t="shared" si="9"/>
        <v>975</v>
      </c>
      <c r="N11" s="332">
        <f t="shared" si="9"/>
        <v>1497</v>
      </c>
      <c r="O11" s="332">
        <f t="shared" si="9"/>
        <v>1196</v>
      </c>
      <c r="P11" s="332">
        <f>P26+P37</f>
        <v>906</v>
      </c>
      <c r="Q11" s="333">
        <f>SUM(E11:P11)</f>
        <v>12964</v>
      </c>
      <c r="R11" s="390"/>
      <c r="S11" s="333">
        <f t="shared" si="1"/>
        <v>9687</v>
      </c>
      <c r="T11" s="334">
        <f t="shared" si="4"/>
        <v>0.33828842778982149</v>
      </c>
      <c r="U11" s="410">
        <f t="shared" si="2"/>
        <v>13605</v>
      </c>
      <c r="W11" s="524"/>
      <c r="X11" s="385"/>
    </row>
    <row r="12" spans="1:24" ht="15.75" customHeight="1">
      <c r="A12" s="330"/>
      <c r="B12" s="424" t="s">
        <v>247</v>
      </c>
      <c r="C12" s="331" t="s">
        <v>216</v>
      </c>
      <c r="D12" s="384"/>
      <c r="E12" s="332">
        <f t="shared" ref="E12:O12" si="10">E27+E38</f>
        <v>1568</v>
      </c>
      <c r="F12" s="332">
        <f t="shared" si="10"/>
        <v>1393</v>
      </c>
      <c r="G12" s="332">
        <f t="shared" si="10"/>
        <v>1735</v>
      </c>
      <c r="H12" s="332">
        <f t="shared" si="10"/>
        <v>1503</v>
      </c>
      <c r="I12" s="332">
        <f t="shared" si="10"/>
        <v>1415</v>
      </c>
      <c r="J12" s="332">
        <f t="shared" si="10"/>
        <v>1334</v>
      </c>
      <c r="K12" s="332">
        <f t="shared" si="10"/>
        <v>1530</v>
      </c>
      <c r="L12" s="332">
        <f t="shared" si="10"/>
        <v>1608</v>
      </c>
      <c r="M12" s="332">
        <f t="shared" si="10"/>
        <v>1468</v>
      </c>
      <c r="N12" s="332">
        <f t="shared" si="10"/>
        <v>1804</v>
      </c>
      <c r="O12" s="332">
        <f t="shared" si="10"/>
        <v>1315</v>
      </c>
      <c r="P12" s="332">
        <f>P27+P38</f>
        <v>1285</v>
      </c>
      <c r="Q12" s="333">
        <f t="shared" si="6"/>
        <v>17958</v>
      </c>
      <c r="R12" s="390"/>
      <c r="S12" s="333">
        <f t="shared" si="1"/>
        <v>16073</v>
      </c>
      <c r="T12" s="335">
        <f t="shared" si="4"/>
        <v>0.11727742176320533</v>
      </c>
      <c r="U12" s="410">
        <f t="shared" si="2"/>
        <v>31790</v>
      </c>
      <c r="W12" s="524"/>
      <c r="X12" s="385"/>
    </row>
    <row r="13" spans="1:24" ht="15.75" customHeight="1">
      <c r="A13" s="330"/>
      <c r="B13" s="442"/>
      <c r="C13" s="331" t="s">
        <v>48</v>
      </c>
      <c r="D13" s="384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6"/>
        <v>0</v>
      </c>
      <c r="R13" s="390"/>
      <c r="S13" s="333"/>
      <c r="T13" s="335" t="str">
        <f t="shared" si="4"/>
        <v/>
      </c>
      <c r="U13" s="410">
        <f>U39</f>
        <v>80</v>
      </c>
      <c r="W13" s="524"/>
      <c r="X13" s="385"/>
    </row>
    <row r="14" spans="1:24" ht="15.75" customHeight="1">
      <c r="A14" s="330"/>
      <c r="B14" s="424"/>
      <c r="C14" s="331" t="s">
        <v>236</v>
      </c>
      <c r="D14" s="384"/>
      <c r="E14" s="332">
        <f t="shared" ref="E14:P14" si="11">E28+E40</f>
        <v>1594</v>
      </c>
      <c r="F14" s="332">
        <f t="shared" si="11"/>
        <v>1481</v>
      </c>
      <c r="G14" s="332">
        <f t="shared" si="11"/>
        <v>1643</v>
      </c>
      <c r="H14" s="332">
        <f t="shared" si="11"/>
        <v>1999</v>
      </c>
      <c r="I14" s="332">
        <f t="shared" si="11"/>
        <v>1481</v>
      </c>
      <c r="J14" s="332">
        <f t="shared" si="11"/>
        <v>1788</v>
      </c>
      <c r="K14" s="332">
        <f t="shared" si="11"/>
        <v>2475</v>
      </c>
      <c r="L14" s="332">
        <f t="shared" si="11"/>
        <v>1467</v>
      </c>
      <c r="M14" s="332">
        <f t="shared" si="11"/>
        <v>1662</v>
      </c>
      <c r="N14" s="332">
        <f t="shared" si="11"/>
        <v>2061</v>
      </c>
      <c r="O14" s="332">
        <f t="shared" si="11"/>
        <v>1511</v>
      </c>
      <c r="P14" s="332">
        <f t="shared" si="11"/>
        <v>1238</v>
      </c>
      <c r="Q14" s="333">
        <f t="shared" si="6"/>
        <v>20400</v>
      </c>
      <c r="R14" s="390"/>
      <c r="S14" s="333">
        <f>S28+S40</f>
        <v>17786</v>
      </c>
      <c r="T14" s="335">
        <f t="shared" si="4"/>
        <v>0.14696952659395035</v>
      </c>
      <c r="U14" s="410">
        <f>U28+U40</f>
        <v>5980</v>
      </c>
      <c r="W14" s="524"/>
      <c r="X14" s="385"/>
    </row>
    <row r="15" spans="1:24" ht="15.75" customHeight="1">
      <c r="A15" s="342"/>
      <c r="B15" s="583" t="s">
        <v>94</v>
      </c>
      <c r="C15" s="584"/>
      <c r="D15" s="316"/>
      <c r="E15" s="343">
        <f t="shared" ref="E15:P15" si="12">E29+E41</f>
        <v>7540</v>
      </c>
      <c r="F15" s="343">
        <f t="shared" si="12"/>
        <v>7052</v>
      </c>
      <c r="G15" s="343">
        <f t="shared" si="12"/>
        <v>8596</v>
      </c>
      <c r="H15" s="343">
        <f t="shared" si="12"/>
        <v>8140</v>
      </c>
      <c r="I15" s="343">
        <f t="shared" si="12"/>
        <v>8282</v>
      </c>
      <c r="J15" s="343">
        <f t="shared" si="12"/>
        <v>7979</v>
      </c>
      <c r="K15" s="343">
        <f t="shared" si="12"/>
        <v>10692</v>
      </c>
      <c r="L15" s="343">
        <f t="shared" si="12"/>
        <v>10645</v>
      </c>
      <c r="M15" s="343">
        <f t="shared" si="12"/>
        <v>11262</v>
      </c>
      <c r="N15" s="343">
        <f t="shared" si="12"/>
        <v>13156</v>
      </c>
      <c r="O15" s="343">
        <f t="shared" si="12"/>
        <v>11222</v>
      </c>
      <c r="P15" s="343">
        <f t="shared" si="12"/>
        <v>9094</v>
      </c>
      <c r="Q15" s="344">
        <f>SUM(E15:P15)</f>
        <v>113660</v>
      </c>
      <c r="R15" s="390"/>
      <c r="S15" s="345">
        <f>SUM(S6:S14)</f>
        <v>84106</v>
      </c>
      <c r="T15" s="403">
        <f t="shared" si="4"/>
        <v>0.35138991272917508</v>
      </c>
      <c r="U15" s="413">
        <f>SUM(U6:U14)</f>
        <v>107324</v>
      </c>
      <c r="W15" s="524"/>
      <c r="X15" s="385"/>
    </row>
    <row r="16" spans="1:24" ht="15.75" customHeight="1">
      <c r="A16" s="346"/>
      <c r="B16" s="572" t="s">
        <v>80</v>
      </c>
      <c r="C16" s="573"/>
      <c r="D16" s="347"/>
      <c r="E16" s="348">
        <f t="shared" ref="E16:P16" si="13">E15+E45</f>
        <v>7600</v>
      </c>
      <c r="F16" s="348">
        <f t="shared" si="13"/>
        <v>7082</v>
      </c>
      <c r="G16" s="348">
        <f t="shared" si="13"/>
        <v>8596</v>
      </c>
      <c r="H16" s="348">
        <f t="shared" si="13"/>
        <v>8140</v>
      </c>
      <c r="I16" s="348">
        <f t="shared" si="13"/>
        <v>8282</v>
      </c>
      <c r="J16" s="348">
        <f t="shared" si="13"/>
        <v>8009</v>
      </c>
      <c r="K16" s="348">
        <f t="shared" si="13"/>
        <v>10752</v>
      </c>
      <c r="L16" s="348">
        <f t="shared" si="13"/>
        <v>10675</v>
      </c>
      <c r="M16" s="348">
        <f t="shared" si="13"/>
        <v>11322</v>
      </c>
      <c r="N16" s="348">
        <f t="shared" si="13"/>
        <v>13186</v>
      </c>
      <c r="O16" s="348">
        <f t="shared" si="13"/>
        <v>11222</v>
      </c>
      <c r="P16" s="348">
        <f t="shared" si="13"/>
        <v>9094</v>
      </c>
      <c r="Q16" s="349">
        <f>SUM(E16:P16)</f>
        <v>113960</v>
      </c>
      <c r="R16" s="397"/>
      <c r="S16" s="349">
        <f>S15+S45</f>
        <v>84496</v>
      </c>
      <c r="T16" s="350">
        <f t="shared" si="4"/>
        <v>0.34870289717856462</v>
      </c>
      <c r="U16" s="414">
        <f>U15+U45</f>
        <v>107416</v>
      </c>
      <c r="W16" s="524"/>
      <c r="X16" s="385"/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98"/>
      <c r="S17" s="353"/>
      <c r="T17" s="353"/>
      <c r="U17" s="415"/>
      <c r="X17" s="385"/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98"/>
      <c r="S18" s="356"/>
      <c r="T18" s="356"/>
      <c r="U18" s="416"/>
      <c r="X18" s="385"/>
    </row>
    <row r="19" spans="1:26" ht="19.5">
      <c r="A19" s="580" t="s">
        <v>39</v>
      </c>
      <c r="B19" s="581"/>
      <c r="C19" s="582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5"/>
      <c r="S19" s="319" t="s">
        <v>243</v>
      </c>
      <c r="T19" s="319" t="s">
        <v>29</v>
      </c>
      <c r="U19" s="408" t="s">
        <v>244</v>
      </c>
      <c r="X19" s="385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98"/>
      <c r="S20" s="357"/>
      <c r="T20" s="358"/>
      <c r="U20" s="417"/>
      <c r="X20" s="385"/>
    </row>
    <row r="21" spans="1:26" ht="15.75" customHeight="1">
      <c r="A21" s="427" t="s">
        <v>43</v>
      </c>
      <c r="B21" s="424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4">SUM(E21:P21)</f>
        <v>5211</v>
      </c>
      <c r="R21" s="390"/>
      <c r="S21" s="332">
        <v>8468</v>
      </c>
      <c r="T21" s="335">
        <f t="shared" ref="T21:T29" si="15">IFERROR(Q21/S21-1,"")</f>
        <v>-0.384624468587624</v>
      </c>
      <c r="U21" s="410">
        <v>19166</v>
      </c>
      <c r="W21" s="524"/>
      <c r="X21" s="385"/>
      <c r="Y21" s="524"/>
      <c r="Z21" s="524"/>
    </row>
    <row r="22" spans="1:26" ht="15.75" customHeight="1">
      <c r="A22" s="330"/>
      <c r="B22" s="405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4"/>
        <v>8661</v>
      </c>
      <c r="R22" s="390"/>
      <c r="S22" s="332">
        <v>11194</v>
      </c>
      <c r="T22" s="335">
        <f t="shared" si="15"/>
        <v>-0.22628193675183139</v>
      </c>
      <c r="U22" s="410">
        <v>20646</v>
      </c>
      <c r="W22" s="524"/>
      <c r="X22" s="385"/>
      <c r="Y22" s="524"/>
      <c r="Z22" s="524"/>
    </row>
    <row r="23" spans="1:26" ht="15.75" customHeight="1">
      <c r="A23" s="330"/>
      <c r="B23" s="405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4"/>
        <v>2469</v>
      </c>
      <c r="R23" s="390"/>
      <c r="S23" s="332">
        <v>5341</v>
      </c>
      <c r="T23" s="335">
        <f t="shared" si="15"/>
        <v>-0.53772701741246953</v>
      </c>
      <c r="U23" s="418">
        <v>2806</v>
      </c>
      <c r="W23" s="524"/>
      <c r="X23" s="385"/>
      <c r="Y23" s="524"/>
      <c r="Z23" s="524"/>
    </row>
    <row r="24" spans="1:26" ht="15.75" customHeight="1">
      <c r="A24" s="330"/>
      <c r="B24" s="438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4"/>
        <v>22484</v>
      </c>
      <c r="R24" s="390"/>
      <c r="S24" s="332"/>
      <c r="T24" s="335" t="str">
        <f t="shared" si="15"/>
        <v/>
      </c>
      <c r="U24" s="418"/>
      <c r="W24" s="524"/>
      <c r="X24" s="385"/>
      <c r="Y24" s="524"/>
      <c r="Z24" s="524"/>
    </row>
    <row r="25" spans="1:26" ht="15.75" customHeight="1">
      <c r="A25" s="330"/>
      <c r="B25" s="429" t="s">
        <v>237</v>
      </c>
      <c r="C25" s="430" t="s">
        <v>238</v>
      </c>
      <c r="D25" s="431"/>
      <c r="E25" s="432"/>
      <c r="F25" s="432"/>
      <c r="G25" s="432">
        <v>78</v>
      </c>
      <c r="H25" s="432">
        <v>30</v>
      </c>
      <c r="I25" s="432"/>
      <c r="J25" s="432"/>
      <c r="K25" s="432"/>
      <c r="L25" s="432"/>
      <c r="M25" s="432"/>
      <c r="N25" s="432">
        <v>1</v>
      </c>
      <c r="O25" s="432"/>
      <c r="P25" s="432">
        <v>5</v>
      </c>
      <c r="Q25" s="433">
        <f>SUM(E25:P25)</f>
        <v>114</v>
      </c>
      <c r="R25" s="390"/>
      <c r="S25" s="432"/>
      <c r="T25" s="435" t="str">
        <f t="shared" si="15"/>
        <v/>
      </c>
      <c r="U25" s="434"/>
      <c r="W25" s="524"/>
      <c r="X25" s="385"/>
      <c r="Y25" s="524"/>
      <c r="Z25" s="524"/>
    </row>
    <row r="26" spans="1:26" ht="15.75" customHeight="1">
      <c r="A26" s="427"/>
      <c r="B26" s="424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0"/>
      <c r="S26" s="428">
        <v>5547</v>
      </c>
      <c r="T26" s="335">
        <f t="shared" si="15"/>
        <v>-0.31097890751757706</v>
      </c>
      <c r="U26" s="410">
        <v>12202</v>
      </c>
      <c r="W26" s="524"/>
      <c r="X26" s="385"/>
      <c r="Y26" s="524"/>
      <c r="Z26" s="524"/>
    </row>
    <row r="27" spans="1:26" ht="15.75" customHeight="1">
      <c r="A27" s="330"/>
      <c r="B27" s="405" t="s">
        <v>247</v>
      </c>
      <c r="C27" s="331" t="s">
        <v>216</v>
      </c>
      <c r="D27" s="384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4"/>
        <v>13827</v>
      </c>
      <c r="R27" s="390"/>
      <c r="S27" s="332">
        <v>13495</v>
      </c>
      <c r="T27" s="335">
        <f t="shared" si="15"/>
        <v>2.4601704334938912E-2</v>
      </c>
      <c r="U27" s="410">
        <v>30078</v>
      </c>
      <c r="W27" s="524"/>
      <c r="X27" s="385"/>
      <c r="Y27" s="524"/>
      <c r="Z27" s="524"/>
    </row>
    <row r="28" spans="1:26" ht="15.75" customHeight="1">
      <c r="A28" s="330"/>
      <c r="B28" s="405"/>
      <c r="C28" s="331" t="s">
        <v>236</v>
      </c>
      <c r="D28" s="384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4"/>
        <v>12078</v>
      </c>
      <c r="R28" s="390"/>
      <c r="S28" s="332">
        <v>12318</v>
      </c>
      <c r="T28" s="335">
        <f t="shared" si="15"/>
        <v>-1.9483682415976644E-2</v>
      </c>
      <c r="U28" s="410">
        <v>2990</v>
      </c>
      <c r="V28" s="385"/>
      <c r="W28" s="524"/>
      <c r="X28" s="385"/>
      <c r="Y28" s="524"/>
      <c r="Z28" s="524"/>
    </row>
    <row r="29" spans="1:26" ht="15.75" customHeight="1">
      <c r="A29" s="346"/>
      <c r="B29" s="590" t="s">
        <v>81</v>
      </c>
      <c r="C29" s="591"/>
      <c r="D29" s="360"/>
      <c r="E29" s="361">
        <f t="shared" ref="E29:P29" si="16">SUM(E21:E28)</f>
        <v>4836</v>
      </c>
      <c r="F29" s="361">
        <f t="shared" si="16"/>
        <v>4540</v>
      </c>
      <c r="G29" s="361">
        <f t="shared" si="16"/>
        <v>5102</v>
      </c>
      <c r="H29" s="361">
        <f t="shared" si="16"/>
        <v>4839</v>
      </c>
      <c r="I29" s="361">
        <f t="shared" si="16"/>
        <v>4275</v>
      </c>
      <c r="J29" s="361">
        <f t="shared" si="16"/>
        <v>4585</v>
      </c>
      <c r="K29" s="361">
        <f t="shared" si="16"/>
        <v>6100</v>
      </c>
      <c r="L29" s="361">
        <f t="shared" si="16"/>
        <v>6923</v>
      </c>
      <c r="M29" s="361">
        <f t="shared" si="16"/>
        <v>7675</v>
      </c>
      <c r="N29" s="361">
        <f t="shared" si="16"/>
        <v>7850</v>
      </c>
      <c r="O29" s="361">
        <f t="shared" si="16"/>
        <v>6421</v>
      </c>
      <c r="P29" s="361">
        <f t="shared" si="16"/>
        <v>5520</v>
      </c>
      <c r="Q29" s="362">
        <f>SUM(E29:P29)</f>
        <v>68666</v>
      </c>
      <c r="R29" s="399"/>
      <c r="S29" s="361">
        <f>SUM(S21:S28)</f>
        <v>56363</v>
      </c>
      <c r="T29" s="403">
        <f t="shared" si="15"/>
        <v>0.21828149672657604</v>
      </c>
      <c r="U29" s="421">
        <f>SUM(U21:U28)</f>
        <v>87888</v>
      </c>
      <c r="W29" s="524"/>
      <c r="X29" s="385"/>
      <c r="Y29" s="524"/>
      <c r="Z29" s="524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398"/>
      <c r="S30" s="366"/>
      <c r="T30" s="358" t="str">
        <f>IFERROR(M30/S30-1,"")</f>
        <v/>
      </c>
      <c r="U30" s="417"/>
      <c r="W30" s="524"/>
      <c r="X30" s="385"/>
      <c r="Y30" s="524"/>
      <c r="Z30" s="524"/>
    </row>
    <row r="31" spans="1:26" ht="19.5">
      <c r="A31" s="580" t="s">
        <v>45</v>
      </c>
      <c r="B31" s="581"/>
      <c r="C31" s="582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5"/>
      <c r="S31" s="319" t="s">
        <v>243</v>
      </c>
      <c r="T31" s="319" t="s">
        <v>249</v>
      </c>
      <c r="U31" s="408" t="s">
        <v>244</v>
      </c>
      <c r="W31" s="524"/>
      <c r="X31" s="385"/>
      <c r="Y31" s="524"/>
      <c r="Z31" s="524"/>
    </row>
    <row r="32" spans="1:26" ht="15.75" customHeight="1">
      <c r="A32" s="330" t="s">
        <v>246</v>
      </c>
      <c r="B32" s="424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7">SUM(E32:P32)</f>
        <v>13052</v>
      </c>
      <c r="R32" s="390"/>
      <c r="S32" s="332">
        <v>8128</v>
      </c>
      <c r="T32" s="335">
        <f t="shared" ref="T32:T41" si="18">IFERROR(Q32/S32-1,"")</f>
        <v>0.60580708661417315</v>
      </c>
      <c r="U32" s="410">
        <v>7116</v>
      </c>
      <c r="W32" s="524"/>
      <c r="X32" s="385"/>
      <c r="Y32" s="524"/>
      <c r="Z32" s="524"/>
    </row>
    <row r="33" spans="1:26" ht="15.75" customHeight="1">
      <c r="A33" s="330"/>
      <c r="B33" s="405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7"/>
        <v>6627</v>
      </c>
      <c r="R33" s="390"/>
      <c r="S33" s="332">
        <v>5460</v>
      </c>
      <c r="T33" s="335">
        <f t="shared" si="18"/>
        <v>0.21373626373626364</v>
      </c>
      <c r="U33" s="29">
        <v>5850</v>
      </c>
      <c r="W33" s="524"/>
      <c r="X33" s="385"/>
      <c r="Y33" s="524"/>
      <c r="Z33" s="524"/>
    </row>
    <row r="34" spans="1:26" ht="15.75" customHeight="1">
      <c r="A34" s="330"/>
      <c r="B34" s="405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7"/>
        <v>2853</v>
      </c>
      <c r="R34" s="390"/>
      <c r="S34" s="332">
        <v>1740</v>
      </c>
      <c r="T34" s="335">
        <f t="shared" si="18"/>
        <v>0.6396551724137931</v>
      </c>
      <c r="U34" s="410">
        <v>285</v>
      </c>
      <c r="W34" s="524"/>
      <c r="X34" s="385"/>
      <c r="Y34" s="524"/>
      <c r="Z34" s="524"/>
    </row>
    <row r="35" spans="1:26" ht="15.75" customHeight="1">
      <c r="A35" s="330"/>
      <c r="B35" s="438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7"/>
        <v>680</v>
      </c>
      <c r="R35" s="390"/>
      <c r="S35" s="332"/>
      <c r="T35" s="335" t="str">
        <f t="shared" si="18"/>
        <v/>
      </c>
      <c r="U35" s="410"/>
      <c r="W35" s="524"/>
      <c r="X35" s="385"/>
      <c r="Y35" s="524"/>
      <c r="Z35" s="524"/>
    </row>
    <row r="36" spans="1:26" ht="15.75" customHeight="1">
      <c r="A36" s="330"/>
      <c r="B36" s="429" t="s">
        <v>237</v>
      </c>
      <c r="C36" s="430" t="s">
        <v>238</v>
      </c>
      <c r="D36" s="431"/>
      <c r="E36" s="432">
        <v>45</v>
      </c>
      <c r="F36" s="432">
        <v>2</v>
      </c>
      <c r="G36" s="432">
        <v>1</v>
      </c>
      <c r="H36" s="432"/>
      <c r="I36" s="432"/>
      <c r="J36" s="432"/>
      <c r="K36" s="432">
        <v>81</v>
      </c>
      <c r="L36" s="432">
        <v>52</v>
      </c>
      <c r="M36" s="432"/>
      <c r="N36" s="432">
        <v>6</v>
      </c>
      <c r="O36" s="432"/>
      <c r="P36" s="432"/>
      <c r="Q36" s="433">
        <f>SUM(E36:P36)</f>
        <v>187</v>
      </c>
      <c r="R36" s="390"/>
      <c r="S36" s="432">
        <v>229</v>
      </c>
      <c r="T36" s="435">
        <f t="shared" si="18"/>
        <v>-0.18340611353711789</v>
      </c>
      <c r="U36" s="434"/>
      <c r="W36" s="524"/>
      <c r="X36" s="385"/>
      <c r="Y36" s="524"/>
      <c r="Z36" s="524"/>
    </row>
    <row r="37" spans="1:26" ht="15.75" customHeight="1">
      <c r="A37" s="427"/>
      <c r="B37" s="424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0"/>
      <c r="S37" s="332">
        <v>4140</v>
      </c>
      <c r="T37" s="335">
        <f t="shared" si="18"/>
        <v>1.2082125603864733</v>
      </c>
      <c r="U37" s="410">
        <v>1403</v>
      </c>
      <c r="W37" s="524"/>
      <c r="X37" s="385"/>
      <c r="Y37" s="524"/>
      <c r="Z37" s="524"/>
    </row>
    <row r="38" spans="1:26" ht="15.75" customHeight="1">
      <c r="A38" s="330"/>
      <c r="B38" s="405" t="s">
        <v>247</v>
      </c>
      <c r="C38" s="331" t="s">
        <v>216</v>
      </c>
      <c r="D38" s="384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7"/>
        <v>4131</v>
      </c>
      <c r="R38" s="390"/>
      <c r="S38" s="332">
        <v>2578</v>
      </c>
      <c r="T38" s="335">
        <f t="shared" si="18"/>
        <v>0.60240496508921648</v>
      </c>
      <c r="U38" s="410">
        <v>1712</v>
      </c>
      <c r="W38" s="524"/>
      <c r="X38" s="385"/>
      <c r="Y38" s="524"/>
      <c r="Z38" s="524"/>
    </row>
    <row r="39" spans="1:26" ht="15.75" customHeight="1">
      <c r="A39" s="330"/>
      <c r="B39" s="442"/>
      <c r="C39" s="331" t="s">
        <v>48</v>
      </c>
      <c r="D39" s="384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7"/>
        <v>0</v>
      </c>
      <c r="R39" s="390"/>
      <c r="S39" s="332"/>
      <c r="T39" s="335" t="str">
        <f t="shared" si="18"/>
        <v/>
      </c>
      <c r="U39" s="410">
        <v>80</v>
      </c>
      <c r="W39" s="524"/>
      <c r="X39" s="385"/>
      <c r="Y39" s="524"/>
      <c r="Z39" s="524"/>
    </row>
    <row r="40" spans="1:26" ht="15.75" customHeight="1">
      <c r="A40" s="330"/>
      <c r="B40" s="405"/>
      <c r="C40" s="331" t="s">
        <v>236</v>
      </c>
      <c r="D40" s="384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7"/>
        <v>8322</v>
      </c>
      <c r="R40" s="390"/>
      <c r="S40" s="332">
        <v>5468</v>
      </c>
      <c r="T40" s="335">
        <f t="shared" si="18"/>
        <v>0.52194586686174094</v>
      </c>
      <c r="U40" s="410">
        <v>2990</v>
      </c>
      <c r="W40" s="524"/>
      <c r="X40" s="385"/>
      <c r="Y40" s="524"/>
      <c r="Z40" s="524"/>
    </row>
    <row r="41" spans="1:26" ht="15.75" customHeight="1">
      <c r="A41" s="346"/>
      <c r="B41" s="590" t="s">
        <v>97</v>
      </c>
      <c r="C41" s="591"/>
      <c r="D41" s="360"/>
      <c r="E41" s="361">
        <f t="shared" ref="E41:P41" si="19">SUM(E32:E40)</f>
        <v>2704</v>
      </c>
      <c r="F41" s="361">
        <f t="shared" si="19"/>
        <v>2512</v>
      </c>
      <c r="G41" s="361">
        <f t="shared" si="19"/>
        <v>3494</v>
      </c>
      <c r="H41" s="361">
        <f t="shared" si="19"/>
        <v>3301</v>
      </c>
      <c r="I41" s="361">
        <f t="shared" si="19"/>
        <v>4007</v>
      </c>
      <c r="J41" s="361">
        <f t="shared" si="19"/>
        <v>3394</v>
      </c>
      <c r="K41" s="361">
        <f t="shared" si="19"/>
        <v>4592</v>
      </c>
      <c r="L41" s="361">
        <f t="shared" si="19"/>
        <v>3722</v>
      </c>
      <c r="M41" s="361">
        <f t="shared" si="19"/>
        <v>3587</v>
      </c>
      <c r="N41" s="361">
        <f t="shared" si="19"/>
        <v>5306</v>
      </c>
      <c r="O41" s="361">
        <f t="shared" si="19"/>
        <v>4801</v>
      </c>
      <c r="P41" s="361">
        <f t="shared" si="19"/>
        <v>3574</v>
      </c>
      <c r="Q41" s="362">
        <f>SUM(E41:P41)</f>
        <v>44994</v>
      </c>
      <c r="R41" s="399"/>
      <c r="S41" s="361">
        <f>SUM(S32:S40)</f>
        <v>27743</v>
      </c>
      <c r="T41" s="445">
        <f t="shared" si="18"/>
        <v>0.62181451176873437</v>
      </c>
      <c r="U41" s="421">
        <f>SUM(U32:U40)</f>
        <v>19436</v>
      </c>
      <c r="W41" s="524"/>
      <c r="X41" s="385"/>
      <c r="Y41" s="524"/>
      <c r="Z41" s="524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0"/>
      <c r="S42" s="339"/>
      <c r="T42" s="426" t="str">
        <f>IFERROR(N42/S42-1,"")</f>
        <v/>
      </c>
      <c r="U42" s="420"/>
      <c r="W42" s="524"/>
      <c r="X42" s="385"/>
      <c r="Y42" s="524"/>
      <c r="Z42" s="524"/>
    </row>
    <row r="43" spans="1:26" ht="15.75" customHeight="1">
      <c r="A43" s="369" t="s">
        <v>46</v>
      </c>
      <c r="B43" s="585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0"/>
      <c r="S43" s="372"/>
      <c r="T43" s="425" t="str">
        <f>IFERROR(O43/S43-1,"")</f>
        <v/>
      </c>
      <c r="U43" s="422"/>
      <c r="W43" s="524"/>
      <c r="X43" s="385"/>
      <c r="Y43" s="524"/>
      <c r="Z43" s="524"/>
    </row>
    <row r="44" spans="1:26" ht="15.75" customHeight="1">
      <c r="A44" s="374"/>
      <c r="B44" s="586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0"/>
      <c r="S44" s="375">
        <v>390</v>
      </c>
      <c r="T44" s="444">
        <f>IFERROR(Q44/S44-1,"")</f>
        <v>-0.23076923076923073</v>
      </c>
      <c r="U44" s="412">
        <v>92</v>
      </c>
      <c r="W44" s="524"/>
      <c r="X44" s="385"/>
      <c r="Y44" s="524"/>
      <c r="Z44" s="524"/>
    </row>
    <row r="45" spans="1:26" ht="15.75" customHeight="1">
      <c r="A45" s="342"/>
      <c r="B45" s="583" t="s">
        <v>95</v>
      </c>
      <c r="C45" s="584"/>
      <c r="D45" s="360"/>
      <c r="E45" s="361">
        <f t="shared" ref="E45:Q45" si="20">E44+E43</f>
        <v>60</v>
      </c>
      <c r="F45" s="361">
        <f t="shared" si="20"/>
        <v>30</v>
      </c>
      <c r="G45" s="361">
        <f t="shared" si="20"/>
        <v>0</v>
      </c>
      <c r="H45" s="361">
        <f t="shared" si="20"/>
        <v>0</v>
      </c>
      <c r="I45" s="361">
        <f t="shared" si="20"/>
        <v>0</v>
      </c>
      <c r="J45" s="361">
        <f t="shared" si="20"/>
        <v>30</v>
      </c>
      <c r="K45" s="361">
        <f t="shared" si="20"/>
        <v>60</v>
      </c>
      <c r="L45" s="361">
        <f t="shared" si="20"/>
        <v>30</v>
      </c>
      <c r="M45" s="361">
        <f t="shared" si="20"/>
        <v>60</v>
      </c>
      <c r="N45" s="361">
        <f t="shared" si="20"/>
        <v>30</v>
      </c>
      <c r="O45" s="361">
        <f t="shared" si="20"/>
        <v>0</v>
      </c>
      <c r="P45" s="361">
        <f t="shared" si="20"/>
        <v>0</v>
      </c>
      <c r="Q45" s="362">
        <f t="shared" si="20"/>
        <v>300</v>
      </c>
      <c r="R45" s="399"/>
      <c r="S45" s="361">
        <f>S44+S43</f>
        <v>390</v>
      </c>
      <c r="T45" s="444">
        <f>IFERROR(Q45/S45-1,"")</f>
        <v>-0.23076923076923073</v>
      </c>
      <c r="U45" s="421">
        <f>U44+U43</f>
        <v>92</v>
      </c>
      <c r="W45" s="524"/>
      <c r="X45" s="385"/>
      <c r="Y45" s="524"/>
      <c r="Z45" s="524"/>
    </row>
    <row r="46" spans="1:26" ht="15.75" customHeight="1">
      <c r="A46" s="587" t="s">
        <v>96</v>
      </c>
      <c r="B46" s="588"/>
      <c r="C46" s="589"/>
      <c r="D46" s="360"/>
      <c r="E46" s="631">
        <f t="shared" ref="E46:Q46" si="21">E45+E41</f>
        <v>2764</v>
      </c>
      <c r="F46" s="631">
        <f t="shared" si="21"/>
        <v>2542</v>
      </c>
      <c r="G46" s="631">
        <f t="shared" si="21"/>
        <v>3494</v>
      </c>
      <c r="H46" s="631">
        <f t="shared" si="21"/>
        <v>3301</v>
      </c>
      <c r="I46" s="631">
        <f t="shared" si="21"/>
        <v>4007</v>
      </c>
      <c r="J46" s="631">
        <f t="shared" si="21"/>
        <v>3424</v>
      </c>
      <c r="K46" s="631">
        <f t="shared" si="21"/>
        <v>4652</v>
      </c>
      <c r="L46" s="631">
        <f t="shared" si="21"/>
        <v>3752</v>
      </c>
      <c r="M46" s="631">
        <f t="shared" si="21"/>
        <v>3647</v>
      </c>
      <c r="N46" s="631">
        <f t="shared" si="21"/>
        <v>5336</v>
      </c>
      <c r="O46" s="631">
        <f t="shared" si="21"/>
        <v>4801</v>
      </c>
      <c r="P46" s="631">
        <f t="shared" si="21"/>
        <v>3574</v>
      </c>
      <c r="Q46" s="632">
        <f t="shared" si="21"/>
        <v>45294</v>
      </c>
      <c r="R46" s="399"/>
      <c r="S46" s="631">
        <f>S45+S41</f>
        <v>28133</v>
      </c>
      <c r="T46" s="444">
        <f>IFERROR(Q46/S46-1,"")</f>
        <v>0.60999537909216928</v>
      </c>
      <c r="U46" s="516">
        <f>U45+U41</f>
        <v>19528</v>
      </c>
      <c r="W46" s="524"/>
      <c r="X46" s="385"/>
      <c r="Y46" s="524"/>
      <c r="Z46" s="524"/>
    </row>
    <row r="47" spans="1:26" ht="9.75" customHeight="1">
      <c r="A47" s="377"/>
      <c r="B47" s="377"/>
      <c r="C47" s="377"/>
      <c r="H47" s="364"/>
      <c r="K47" s="364"/>
      <c r="Q47" s="365"/>
      <c r="W47" s="524"/>
      <c r="X47" s="524"/>
      <c r="Y47" s="524"/>
      <c r="Z47" s="524"/>
    </row>
    <row r="48" spans="1:26" s="378" customFormat="1">
      <c r="A48" s="313"/>
      <c r="B48" s="313"/>
      <c r="C48" s="313"/>
      <c r="D48" s="313"/>
      <c r="E48" s="313"/>
      <c r="F48" s="380"/>
      <c r="G48" s="381"/>
      <c r="H48" s="380"/>
      <c r="I48" s="380"/>
      <c r="J48" s="364"/>
      <c r="K48" s="380"/>
      <c r="L48" s="380"/>
      <c r="M48" s="313"/>
      <c r="N48" s="313"/>
      <c r="O48" s="313"/>
      <c r="P48" s="313"/>
      <c r="Q48" s="313"/>
      <c r="R48" s="401"/>
      <c r="S48" s="313"/>
      <c r="T48" s="379"/>
      <c r="U48" s="423"/>
      <c r="V48" s="313"/>
    </row>
    <row r="49" spans="1:22" s="378" customFormat="1">
      <c r="A49" s="313"/>
      <c r="B49" s="313"/>
      <c r="C49" s="313"/>
      <c r="D49" s="313"/>
      <c r="E49" s="313"/>
      <c r="F49" s="380"/>
      <c r="G49" s="380"/>
      <c r="H49" s="380"/>
      <c r="I49" s="380"/>
      <c r="J49" s="364"/>
      <c r="K49" s="380"/>
      <c r="L49" s="380"/>
      <c r="M49" s="313"/>
      <c r="N49" s="313"/>
      <c r="O49" s="313"/>
      <c r="P49" s="313"/>
      <c r="Q49" s="313"/>
      <c r="R49" s="401"/>
      <c r="S49" s="313"/>
      <c r="T49" s="379"/>
      <c r="U49" s="423"/>
      <c r="V49" s="313"/>
    </row>
    <row r="50" spans="1:22" s="378" customFormat="1">
      <c r="A50" s="313"/>
      <c r="B50" s="313"/>
      <c r="C50" s="313"/>
      <c r="D50" s="313"/>
      <c r="E50" s="313"/>
      <c r="F50" s="380"/>
      <c r="G50" s="381"/>
      <c r="H50" s="381"/>
      <c r="I50" s="381"/>
      <c r="J50" s="364"/>
      <c r="K50" s="380"/>
      <c r="L50" s="380"/>
      <c r="M50" s="313"/>
      <c r="N50" s="313"/>
      <c r="O50" s="313"/>
      <c r="P50" s="313"/>
      <c r="Q50" s="313"/>
      <c r="R50" s="401"/>
      <c r="S50" s="313"/>
      <c r="T50" s="379"/>
      <c r="U50" s="423"/>
      <c r="V50" s="313"/>
    </row>
    <row r="51" spans="1:22" s="378" customFormat="1">
      <c r="A51" s="313"/>
      <c r="B51" s="313"/>
      <c r="C51" s="313"/>
      <c r="D51" s="313"/>
      <c r="E51" s="313"/>
      <c r="F51" s="380"/>
      <c r="G51" s="381"/>
      <c r="H51" s="381"/>
      <c r="I51" s="381"/>
      <c r="J51" s="381"/>
      <c r="K51" s="380"/>
      <c r="L51" s="380"/>
      <c r="M51" s="313"/>
      <c r="N51" s="313"/>
      <c r="O51" s="313"/>
      <c r="P51" s="313"/>
      <c r="Q51" s="313"/>
      <c r="R51" s="401"/>
      <c r="S51" s="313"/>
      <c r="T51" s="379"/>
      <c r="U51" s="423"/>
      <c r="V51" s="313"/>
    </row>
    <row r="52" spans="1:22" s="378" customFormat="1">
      <c r="A52" s="313"/>
      <c r="B52" s="313"/>
      <c r="C52" s="313"/>
      <c r="D52" s="313"/>
      <c r="E52" s="313"/>
      <c r="F52" s="380"/>
      <c r="G52" s="380"/>
      <c r="H52" s="380"/>
      <c r="I52" s="380"/>
      <c r="J52" s="380"/>
      <c r="K52" s="380"/>
      <c r="L52" s="380"/>
      <c r="M52" s="313"/>
      <c r="N52" s="313"/>
      <c r="O52" s="313"/>
      <c r="P52" s="313"/>
      <c r="Q52" s="313"/>
      <c r="R52" s="401"/>
      <c r="S52" s="313"/>
      <c r="T52" s="379"/>
      <c r="U52" s="423"/>
      <c r="V52" s="313"/>
    </row>
    <row r="53" spans="1:22" s="378" customFormat="1">
      <c r="A53" s="313"/>
      <c r="B53" s="313"/>
      <c r="C53" s="313"/>
      <c r="D53" s="313"/>
      <c r="E53" s="313"/>
      <c r="F53" s="380"/>
      <c r="G53" s="380"/>
      <c r="H53" s="380"/>
      <c r="I53" s="380"/>
      <c r="J53" s="380"/>
      <c r="K53" s="380"/>
      <c r="L53" s="380"/>
      <c r="M53" s="313"/>
      <c r="N53" s="313"/>
      <c r="O53" s="313"/>
      <c r="P53" s="313"/>
      <c r="Q53" s="313"/>
      <c r="R53" s="401"/>
      <c r="S53" s="313"/>
      <c r="T53" s="379"/>
      <c r="U53" s="423"/>
      <c r="V53" s="313"/>
    </row>
    <row r="54" spans="1:22" s="378" customFormat="1">
      <c r="A54" s="313"/>
      <c r="B54" s="313"/>
      <c r="C54" s="313"/>
      <c r="D54" s="313"/>
      <c r="E54" s="313"/>
      <c r="F54" s="380"/>
      <c r="G54" s="380"/>
      <c r="H54" s="380"/>
      <c r="I54" s="380"/>
      <c r="J54" s="380"/>
      <c r="K54" s="380"/>
      <c r="L54" s="380"/>
      <c r="M54" s="313"/>
      <c r="N54" s="313"/>
      <c r="O54" s="313"/>
      <c r="P54" s="313"/>
      <c r="Q54" s="313"/>
      <c r="R54" s="401"/>
      <c r="S54" s="313"/>
      <c r="T54" s="379"/>
      <c r="U54" s="423"/>
      <c r="V54" s="313"/>
    </row>
    <row r="55" spans="1:22" s="378" customFormat="1">
      <c r="A55" s="313"/>
      <c r="B55" s="313"/>
      <c r="C55" s="313"/>
      <c r="D55" s="313"/>
      <c r="E55" s="313"/>
      <c r="F55" s="380"/>
      <c r="G55" s="380"/>
      <c r="H55" s="380"/>
      <c r="I55" s="380"/>
      <c r="J55" s="380"/>
      <c r="K55" s="380"/>
      <c r="L55" s="380"/>
      <c r="M55" s="313"/>
      <c r="N55" s="313"/>
      <c r="O55" s="313"/>
      <c r="P55" s="313"/>
      <c r="Q55" s="313"/>
      <c r="R55" s="401"/>
      <c r="S55" s="313"/>
      <c r="T55" s="379"/>
      <c r="U55" s="423"/>
      <c r="V55" s="313"/>
    </row>
    <row r="56" spans="1:22" s="378" customFormat="1">
      <c r="A56" s="313"/>
      <c r="B56" s="313"/>
      <c r="C56" s="313"/>
      <c r="D56" s="313"/>
      <c r="E56" s="313"/>
      <c r="F56" s="380"/>
      <c r="G56" s="380"/>
      <c r="H56" s="380"/>
      <c r="I56" s="380"/>
      <c r="J56" s="380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V56" s="313"/>
    </row>
    <row r="57" spans="1:22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80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V57" s="313"/>
    </row>
    <row r="58" spans="1:22" s="378" customFormat="1">
      <c r="A58" s="313"/>
      <c r="B58" s="313"/>
      <c r="C58" s="313"/>
      <c r="D58" s="313"/>
      <c r="E58" s="313"/>
      <c r="F58" s="380"/>
      <c r="G58" s="380"/>
      <c r="H58" s="380"/>
      <c r="I58" s="380"/>
      <c r="J58" s="380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V58" s="313"/>
    </row>
    <row r="59" spans="1:22">
      <c r="F59" s="380"/>
      <c r="G59" s="380"/>
      <c r="H59" s="380"/>
      <c r="I59" s="380"/>
      <c r="J59" s="380"/>
      <c r="K59" s="380"/>
      <c r="L59" s="380"/>
    </row>
    <row r="226" spans="3:4">
      <c r="C226" s="382"/>
      <c r="D226" s="382"/>
    </row>
    <row r="230" spans="3:4">
      <c r="C230" s="382"/>
      <c r="D230" s="382"/>
    </row>
  </sheetData>
  <mergeCells count="12">
    <mergeCell ref="B43:B44"/>
    <mergeCell ref="B45:C45"/>
    <mergeCell ref="A46:C46"/>
    <mergeCell ref="A19:C19"/>
    <mergeCell ref="B29:C29"/>
    <mergeCell ref="A31:C31"/>
    <mergeCell ref="B41:C41"/>
    <mergeCell ref="B16:C16"/>
    <mergeCell ref="E3:Q3"/>
    <mergeCell ref="S3:U3"/>
    <mergeCell ref="A4:C4"/>
    <mergeCell ref="B15:C15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topLeftCell="A3" zoomScale="80" zoomScaleNormal="80" workbookViewId="0">
      <pane xSplit="4" topLeftCell="E1" activePane="topRight" state="frozen"/>
      <selection activeCell="I25" sqref="I25"/>
      <selection pane="topRight" activeCell="T51" sqref="T51:T52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1" customWidth="1"/>
    <col min="19" max="19" width="9.25" style="313" customWidth="1"/>
    <col min="20" max="20" width="9.25" style="379" customWidth="1"/>
    <col min="21" max="21" width="9.25" style="423" customWidth="1"/>
    <col min="22" max="22" width="9" style="313"/>
    <col min="23" max="31" width="9" style="524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2"/>
      <c r="S1" s="310"/>
      <c r="T1" s="311"/>
      <c r="U1" s="406" t="s">
        <v>53</v>
      </c>
      <c r="W1" s="523"/>
      <c r="X1" s="523"/>
      <c r="Y1" s="523"/>
      <c r="Z1" s="523"/>
      <c r="AA1" s="523"/>
      <c r="AB1" s="523"/>
      <c r="AC1" s="523"/>
      <c r="AD1" s="523"/>
      <c r="AE1" s="523"/>
    </row>
    <row r="2" spans="1:31" ht="4.5" customHeight="1">
      <c r="Q2" s="314"/>
      <c r="R2" s="393"/>
      <c r="S2" s="314"/>
      <c r="T2" s="315"/>
      <c r="U2" s="407"/>
    </row>
    <row r="3" spans="1:31" ht="20.25" customHeight="1">
      <c r="E3" s="574" t="s">
        <v>231</v>
      </c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6"/>
      <c r="R3" s="394"/>
      <c r="S3" s="577" t="s">
        <v>240</v>
      </c>
      <c r="T3" s="578"/>
      <c r="U3" s="579"/>
    </row>
    <row r="4" spans="1:31" ht="19.5">
      <c r="A4" s="580" t="s">
        <v>16</v>
      </c>
      <c r="B4" s="581"/>
      <c r="C4" s="582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5"/>
      <c r="S4" s="319" t="s">
        <v>232</v>
      </c>
      <c r="T4" s="319" t="s">
        <v>29</v>
      </c>
      <c r="U4" s="408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6"/>
      <c r="S5" s="316"/>
      <c r="T5" s="323"/>
      <c r="U5" s="409"/>
    </row>
    <row r="6" spans="1:31" ht="15.75" customHeight="1">
      <c r="A6" s="324" t="s">
        <v>16</v>
      </c>
      <c r="B6" s="592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0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593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0"/>
      <c r="S7" s="333">
        <f>S23+S38</f>
        <v>0</v>
      </c>
      <c r="T7" s="334" t="str">
        <f>IFERROR(H7/S7-1,"")</f>
        <v/>
      </c>
      <c r="U7" s="410">
        <f>U23+U38</f>
        <v>0</v>
      </c>
    </row>
    <row r="8" spans="1:31" ht="15.75" hidden="1" customHeight="1">
      <c r="A8" s="330"/>
      <c r="B8" s="593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0"/>
      <c r="S8" s="333">
        <f>S24+S39</f>
        <v>0</v>
      </c>
      <c r="T8" s="335" t="str">
        <f>IFERROR(H8/S8-1,"")</f>
        <v/>
      </c>
      <c r="U8" s="410">
        <f>U24+U39</f>
        <v>0</v>
      </c>
    </row>
    <row r="9" spans="1:31" ht="15.75" customHeight="1">
      <c r="A9" s="330"/>
      <c r="B9" s="593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0"/>
      <c r="S9" s="333">
        <f>S25+S40</f>
        <v>2274</v>
      </c>
      <c r="T9" s="334">
        <f t="shared" ref="T9:T18" si="5">IFERROR(P9/S9-1,"")</f>
        <v>-0.17150395778364114</v>
      </c>
      <c r="U9" s="410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0"/>
      <c r="S10" s="333">
        <f>S26+S41</f>
        <v>2086</v>
      </c>
      <c r="T10" s="335">
        <f t="shared" si="5"/>
        <v>-0.12464046021093</v>
      </c>
      <c r="U10" s="410">
        <f>U26+U41</f>
        <v>3606</v>
      </c>
    </row>
    <row r="11" spans="1:31" ht="15.75" customHeight="1">
      <c r="A11" s="330"/>
      <c r="B11" s="383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0"/>
      <c r="S11" s="333">
        <f>S27+S42</f>
        <v>1043</v>
      </c>
      <c r="T11" s="335">
        <f t="shared" si="5"/>
        <v>-0.34707574304889743</v>
      </c>
      <c r="U11" s="410">
        <f>U27+U42</f>
        <v>330</v>
      </c>
    </row>
    <row r="12" spans="1:31" ht="15.75" customHeight="1">
      <c r="A12" s="330"/>
      <c r="B12" s="383"/>
      <c r="C12" s="331" t="s">
        <v>216</v>
      </c>
      <c r="D12" s="384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0"/>
      <c r="S12" s="333">
        <f>S29+S44</f>
        <v>1755</v>
      </c>
      <c r="T12" s="335">
        <f t="shared" si="5"/>
        <v>-8.7179487179487203E-2</v>
      </c>
      <c r="U12" s="410">
        <f>U29+U44</f>
        <v>2456</v>
      </c>
    </row>
    <row r="13" spans="1:31" ht="15.75" customHeight="1">
      <c r="A13" s="330"/>
      <c r="B13" s="386" t="s">
        <v>239</v>
      </c>
      <c r="C13" s="387" t="s">
        <v>238</v>
      </c>
      <c r="D13" s="388"/>
      <c r="E13" s="389">
        <f t="shared" ref="E13:P13" si="10">E31+E46</f>
        <v>0</v>
      </c>
      <c r="F13" s="389">
        <f t="shared" si="10"/>
        <v>0</v>
      </c>
      <c r="G13" s="389">
        <f t="shared" si="10"/>
        <v>0</v>
      </c>
      <c r="H13" s="389">
        <f t="shared" si="10"/>
        <v>0</v>
      </c>
      <c r="I13" s="389">
        <f t="shared" si="10"/>
        <v>0</v>
      </c>
      <c r="J13" s="389">
        <f t="shared" si="10"/>
        <v>0</v>
      </c>
      <c r="K13" s="389">
        <f t="shared" si="10"/>
        <v>0</v>
      </c>
      <c r="L13" s="389">
        <f t="shared" si="10"/>
        <v>0</v>
      </c>
      <c r="M13" s="389">
        <f t="shared" si="10"/>
        <v>155</v>
      </c>
      <c r="N13" s="389">
        <f t="shared" si="10"/>
        <v>74</v>
      </c>
      <c r="O13" s="389">
        <f t="shared" si="10"/>
        <v>0</v>
      </c>
      <c r="P13" s="389">
        <f t="shared" si="10"/>
        <v>0</v>
      </c>
      <c r="Q13" s="390">
        <f t="shared" si="7"/>
        <v>229</v>
      </c>
      <c r="R13" s="390"/>
      <c r="S13" s="390">
        <v>0</v>
      </c>
      <c r="T13" s="402" t="str">
        <f t="shared" si="5"/>
        <v/>
      </c>
      <c r="U13" s="411">
        <v>0</v>
      </c>
    </row>
    <row r="14" spans="1:31" ht="15.75" customHeight="1">
      <c r="A14" s="330"/>
      <c r="B14" s="383"/>
      <c r="C14" s="331" t="s">
        <v>236</v>
      </c>
      <c r="D14" s="384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0"/>
      <c r="S14" s="333">
        <f>S30+S45</f>
        <v>1480</v>
      </c>
      <c r="T14" s="335">
        <f t="shared" si="5"/>
        <v>0.2364864864864864</v>
      </c>
      <c r="U14" s="410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0"/>
      <c r="S15" s="333">
        <f>S32+S47</f>
        <v>0</v>
      </c>
      <c r="T15" s="335" t="str">
        <f t="shared" si="5"/>
        <v/>
      </c>
      <c r="U15" s="410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0"/>
      <c r="S16" s="328">
        <f>S33+S48</f>
        <v>0</v>
      </c>
      <c r="T16" s="340" t="str">
        <f t="shared" si="5"/>
        <v/>
      </c>
      <c r="U16" s="412">
        <f>U33+U48</f>
        <v>0</v>
      </c>
    </row>
    <row r="17" spans="1:22" ht="15.75" customHeight="1">
      <c r="A17" s="342"/>
      <c r="B17" s="583" t="s">
        <v>94</v>
      </c>
      <c r="C17" s="584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0"/>
      <c r="S17" s="345">
        <f>SUM(S6:S16)</f>
        <v>10561</v>
      </c>
      <c r="T17" s="403">
        <f t="shared" si="5"/>
        <v>-0.17100653347220907</v>
      </c>
      <c r="U17" s="413">
        <f>SUM(U6:U16)</f>
        <v>12923</v>
      </c>
    </row>
    <row r="18" spans="1:22" ht="15.75" customHeight="1">
      <c r="A18" s="346"/>
      <c r="B18" s="572" t="s">
        <v>80</v>
      </c>
      <c r="C18" s="573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7"/>
      <c r="S18" s="349">
        <f>S17+S53</f>
        <v>10591</v>
      </c>
      <c r="T18" s="350">
        <f t="shared" si="5"/>
        <v>-0.17052214144084599</v>
      </c>
      <c r="U18" s="414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98"/>
      <c r="S19" s="353"/>
      <c r="T19" s="353"/>
      <c r="U19" s="415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98"/>
      <c r="S20" s="356"/>
      <c r="T20" s="356"/>
      <c r="U20" s="416"/>
    </row>
    <row r="21" spans="1:22" ht="19.5">
      <c r="A21" s="580" t="s">
        <v>39</v>
      </c>
      <c r="B21" s="581"/>
      <c r="C21" s="582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5"/>
      <c r="S21" s="319" t="s">
        <v>232</v>
      </c>
      <c r="T21" s="319" t="s">
        <v>29</v>
      </c>
      <c r="U21" s="408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98"/>
      <c r="S22" s="357"/>
      <c r="T22" s="358"/>
      <c r="U22" s="417"/>
    </row>
    <row r="23" spans="1:22" ht="15.75" hidden="1" customHeight="1">
      <c r="A23" s="330"/>
      <c r="B23" s="442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0"/>
      <c r="S23" s="332"/>
      <c r="T23" s="335" t="str">
        <f t="shared" ref="T23:T34" si="17">IFERROR(P23/S23-1,"")</f>
        <v/>
      </c>
      <c r="U23" s="410"/>
    </row>
    <row r="24" spans="1:22" ht="15.75" hidden="1" customHeight="1">
      <c r="A24" s="330"/>
      <c r="B24" s="442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0"/>
      <c r="S24" s="332"/>
      <c r="T24" s="335" t="str">
        <f t="shared" si="17"/>
        <v/>
      </c>
      <c r="U24" s="410"/>
    </row>
    <row r="25" spans="1:22" ht="15.75" customHeight="1">
      <c r="A25" s="330" t="s">
        <v>251</v>
      </c>
      <c r="B25" s="442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0"/>
      <c r="S25" s="332">
        <v>1529</v>
      </c>
      <c r="T25" s="335">
        <f t="shared" si="17"/>
        <v>-0.48005232177894053</v>
      </c>
      <c r="U25" s="410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0"/>
      <c r="S26" s="332">
        <v>1672</v>
      </c>
      <c r="T26" s="335">
        <f t="shared" si="17"/>
        <v>-0.1925837320574163</v>
      </c>
      <c r="U26" s="410">
        <v>2790</v>
      </c>
      <c r="V26" s="385"/>
    </row>
    <row r="27" spans="1:22" ht="15.75" customHeight="1">
      <c r="A27" s="330"/>
      <c r="B27" s="383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0"/>
      <c r="S27" s="332">
        <v>1008</v>
      </c>
      <c r="T27" s="335">
        <f t="shared" si="17"/>
        <v>-0.63690476190476186</v>
      </c>
      <c r="U27" s="418"/>
    </row>
    <row r="28" spans="1:22" ht="15.75" customHeight="1">
      <c r="A28" s="330"/>
      <c r="B28" s="442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0"/>
      <c r="S28" s="428">
        <v>1851</v>
      </c>
      <c r="T28" s="335">
        <f>IFERROR(P28/S28-1,"")</f>
        <v>-0.80010804970286331</v>
      </c>
      <c r="U28" s="410">
        <v>1455</v>
      </c>
    </row>
    <row r="29" spans="1:22" ht="15.75" customHeight="1">
      <c r="A29" s="330"/>
      <c r="B29" s="383"/>
      <c r="C29" s="331" t="s">
        <v>216</v>
      </c>
      <c r="D29" s="384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0"/>
      <c r="S29" s="332">
        <v>1448</v>
      </c>
      <c r="T29" s="335">
        <f t="shared" si="17"/>
        <v>2.7624309392265234E-2</v>
      </c>
      <c r="U29" s="410">
        <v>2343</v>
      </c>
      <c r="V29" s="385"/>
    </row>
    <row r="30" spans="1:22" ht="15.75" customHeight="1">
      <c r="A30" s="330"/>
      <c r="B30" s="383"/>
      <c r="C30" s="331" t="s">
        <v>236</v>
      </c>
      <c r="D30" s="384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0"/>
      <c r="S30" s="332">
        <v>941</v>
      </c>
      <c r="T30" s="335">
        <f t="shared" si="17"/>
        <v>0.53134962805526031</v>
      </c>
      <c r="U30" s="410">
        <v>1472</v>
      </c>
    </row>
    <row r="31" spans="1:22" ht="15.75" customHeight="1">
      <c r="A31" s="330"/>
      <c r="B31" s="386" t="s">
        <v>237</v>
      </c>
      <c r="C31" s="387" t="s">
        <v>238</v>
      </c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90">
        <f t="shared" si="16"/>
        <v>0</v>
      </c>
      <c r="R31" s="390"/>
      <c r="S31" s="389"/>
      <c r="T31" s="391" t="str">
        <f t="shared" si="17"/>
        <v/>
      </c>
      <c r="U31" s="411"/>
    </row>
    <row r="32" spans="1:22" ht="15.75" customHeight="1">
      <c r="A32" s="330"/>
      <c r="B32" s="383" t="s">
        <v>37</v>
      </c>
      <c r="C32" s="331" t="s">
        <v>56</v>
      </c>
      <c r="D32" s="384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0"/>
      <c r="S32" s="332"/>
      <c r="T32" s="335" t="str">
        <f t="shared" si="17"/>
        <v/>
      </c>
      <c r="U32" s="419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0"/>
      <c r="S33" s="338"/>
      <c r="T33" s="359" t="str">
        <f t="shared" si="17"/>
        <v/>
      </c>
      <c r="U33" s="420"/>
    </row>
    <row r="34" spans="1:22" ht="15.75" customHeight="1">
      <c r="A34" s="346"/>
      <c r="B34" s="590" t="s">
        <v>81</v>
      </c>
      <c r="C34" s="591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399"/>
      <c r="S34" s="361">
        <f>SUM(S23:S33)</f>
        <v>8449</v>
      </c>
      <c r="T34" s="403">
        <f t="shared" si="17"/>
        <v>-0.31234465617232809</v>
      </c>
      <c r="U34" s="421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398"/>
      <c r="S35" s="366"/>
      <c r="T35" s="358"/>
      <c r="U35" s="417"/>
    </row>
    <row r="36" spans="1:22" ht="19.5">
      <c r="A36" s="580" t="s">
        <v>45</v>
      </c>
      <c r="B36" s="581"/>
      <c r="C36" s="582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5"/>
      <c r="S36" s="319" t="s">
        <v>232</v>
      </c>
      <c r="T36" s="319" t="s">
        <v>29</v>
      </c>
      <c r="U36" s="408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98"/>
      <c r="S37" s="357"/>
      <c r="T37" s="358"/>
      <c r="U37" s="417"/>
    </row>
    <row r="38" spans="1:22" ht="15.75" hidden="1" customHeight="1">
      <c r="A38" s="330"/>
      <c r="B38" s="442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0"/>
      <c r="S38" s="332"/>
      <c r="T38" s="335" t="str">
        <f t="shared" ref="T38:T54" si="20">IFERROR(P38/S38-1,"")</f>
        <v/>
      </c>
      <c r="U38" s="410"/>
    </row>
    <row r="39" spans="1:22" ht="15.75" hidden="1" customHeight="1">
      <c r="A39" s="330"/>
      <c r="B39" s="442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0"/>
      <c r="S39" s="332"/>
      <c r="T39" s="335" t="str">
        <f t="shared" si="20"/>
        <v/>
      </c>
      <c r="U39" s="410"/>
    </row>
    <row r="40" spans="1:22" ht="15.75" customHeight="1">
      <c r="A40" s="324" t="s">
        <v>43</v>
      </c>
      <c r="B40" s="441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0"/>
      <c r="S40" s="332">
        <v>745</v>
      </c>
      <c r="T40" s="335">
        <f t="shared" si="20"/>
        <v>0.46174496644295293</v>
      </c>
      <c r="U40" s="410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0"/>
      <c r="S41" s="332">
        <v>414</v>
      </c>
      <c r="T41" s="335">
        <f t="shared" si="20"/>
        <v>0.14975845410628019</v>
      </c>
      <c r="U41" s="410">
        <v>816</v>
      </c>
      <c r="V41" s="385"/>
    </row>
    <row r="42" spans="1:22" ht="15.75" customHeight="1">
      <c r="A42" s="330"/>
      <c r="B42" s="383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0"/>
      <c r="S42" s="332">
        <v>35</v>
      </c>
      <c r="T42" s="335">
        <f t="shared" si="20"/>
        <v>8</v>
      </c>
      <c r="U42" s="410">
        <v>330</v>
      </c>
    </row>
    <row r="43" spans="1:22" ht="15.75" customHeight="1">
      <c r="A43" s="427"/>
      <c r="B43" s="442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0"/>
      <c r="S43" s="332">
        <v>72</v>
      </c>
      <c r="T43" s="335">
        <f>IFERROR(P43/S43-1,"")</f>
        <v>6.8055555555555554</v>
      </c>
      <c r="U43" s="410">
        <v>128</v>
      </c>
    </row>
    <row r="44" spans="1:22" ht="15.75" customHeight="1">
      <c r="A44" s="330"/>
      <c r="B44" s="442"/>
      <c r="C44" s="331" t="s">
        <v>216</v>
      </c>
      <c r="D44" s="443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0"/>
      <c r="S44" s="332">
        <v>307</v>
      </c>
      <c r="T44" s="335">
        <f t="shared" si="20"/>
        <v>-0.62866449511400657</v>
      </c>
      <c r="U44" s="410">
        <v>113</v>
      </c>
      <c r="V44" s="385"/>
    </row>
    <row r="45" spans="1:22" ht="15.75" customHeight="1">
      <c r="A45" s="330"/>
      <c r="B45" s="383"/>
      <c r="C45" s="331" t="s">
        <v>236</v>
      </c>
      <c r="D45" s="384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0"/>
      <c r="S45" s="332">
        <v>539</v>
      </c>
      <c r="T45" s="335">
        <f t="shared" si="20"/>
        <v>-0.27829313543599254</v>
      </c>
      <c r="U45" s="410">
        <v>139</v>
      </c>
    </row>
    <row r="46" spans="1:22" ht="15.75" customHeight="1">
      <c r="A46" s="330"/>
      <c r="B46" s="386" t="s">
        <v>237</v>
      </c>
      <c r="C46" s="387" t="s">
        <v>238</v>
      </c>
      <c r="D46" s="388"/>
      <c r="E46" s="389"/>
      <c r="F46" s="389"/>
      <c r="G46" s="389"/>
      <c r="H46" s="389"/>
      <c r="I46" s="389"/>
      <c r="J46" s="389"/>
      <c r="K46" s="389"/>
      <c r="L46" s="389"/>
      <c r="M46" s="389">
        <v>155</v>
      </c>
      <c r="N46" s="389">
        <v>74</v>
      </c>
      <c r="O46" s="389"/>
      <c r="P46" s="389"/>
      <c r="Q46" s="390">
        <f t="shared" si="19"/>
        <v>229</v>
      </c>
      <c r="R46" s="390"/>
      <c r="S46" s="389"/>
      <c r="T46" s="391" t="str">
        <f t="shared" si="20"/>
        <v/>
      </c>
      <c r="U46" s="411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0"/>
      <c r="S47" s="332"/>
      <c r="T47" s="335" t="str">
        <f t="shared" si="20"/>
        <v/>
      </c>
      <c r="U47" s="410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0"/>
      <c r="S48" s="338"/>
      <c r="T48" s="367" t="str">
        <f t="shared" si="20"/>
        <v/>
      </c>
      <c r="U48" s="420"/>
    </row>
    <row r="49" spans="1:31" ht="15.75" customHeight="1" thickBot="1">
      <c r="A49" s="346"/>
      <c r="B49" s="590" t="s">
        <v>97</v>
      </c>
      <c r="C49" s="591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399"/>
      <c r="S49" s="361">
        <f>SUM(S38:S48)</f>
        <v>2112</v>
      </c>
      <c r="T49" s="404">
        <f t="shared" si="20"/>
        <v>0.3944128787878789</v>
      </c>
      <c r="U49" s="421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0"/>
      <c r="S50" s="339"/>
      <c r="T50" s="359" t="str">
        <f>IFERROR(H50/S50-1,"")</f>
        <v/>
      </c>
      <c r="U50" s="420"/>
    </row>
    <row r="51" spans="1:31" ht="15.75" customHeight="1">
      <c r="A51" s="369" t="s">
        <v>46</v>
      </c>
      <c r="B51" s="585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0"/>
      <c r="S51" s="372"/>
      <c r="T51" s="391" t="str">
        <f t="shared" si="20"/>
        <v/>
      </c>
      <c r="U51" s="422">
        <v>0</v>
      </c>
    </row>
    <row r="52" spans="1:31" ht="15.75" customHeight="1">
      <c r="A52" s="374"/>
      <c r="B52" s="586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0"/>
      <c r="S52" s="375">
        <v>30</v>
      </c>
      <c r="T52" s="391">
        <f t="shared" si="20"/>
        <v>0</v>
      </c>
      <c r="U52" s="412"/>
    </row>
    <row r="53" spans="1:31" ht="15.75" customHeight="1">
      <c r="A53" s="342"/>
      <c r="B53" s="583" t="s">
        <v>95</v>
      </c>
      <c r="C53" s="584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399"/>
      <c r="S53" s="361">
        <f>S52+S51</f>
        <v>30</v>
      </c>
      <c r="T53" s="363">
        <f t="shared" si="20"/>
        <v>0</v>
      </c>
      <c r="U53" s="421">
        <f>U52+U51</f>
        <v>0</v>
      </c>
    </row>
    <row r="54" spans="1:31" ht="15.75" customHeight="1">
      <c r="A54" s="587" t="s">
        <v>96</v>
      </c>
      <c r="B54" s="588"/>
      <c r="C54" s="589"/>
      <c r="D54" s="360"/>
      <c r="E54" s="631">
        <f t="shared" ref="E54:Q54" si="23">E53+E49</f>
        <v>3030</v>
      </c>
      <c r="F54" s="631">
        <f t="shared" si="23"/>
        <v>116</v>
      </c>
      <c r="G54" s="631">
        <f t="shared" si="23"/>
        <v>2846</v>
      </c>
      <c r="H54" s="631">
        <f t="shared" si="23"/>
        <v>1063</v>
      </c>
      <c r="I54" s="631">
        <f t="shared" si="23"/>
        <v>3854</v>
      </c>
      <c r="J54" s="631">
        <f t="shared" si="23"/>
        <v>2780</v>
      </c>
      <c r="K54" s="631">
        <f t="shared" si="23"/>
        <v>2503</v>
      </c>
      <c r="L54" s="631">
        <f t="shared" si="23"/>
        <v>2874</v>
      </c>
      <c r="M54" s="631">
        <f t="shared" si="23"/>
        <v>2091</v>
      </c>
      <c r="N54" s="631">
        <f t="shared" si="23"/>
        <v>1500</v>
      </c>
      <c r="O54" s="631">
        <f t="shared" si="23"/>
        <v>2501</v>
      </c>
      <c r="P54" s="631">
        <f t="shared" si="23"/>
        <v>2975</v>
      </c>
      <c r="Q54" s="632">
        <f t="shared" si="23"/>
        <v>28133</v>
      </c>
      <c r="R54" s="399"/>
      <c r="S54" s="631">
        <f>S53+S49</f>
        <v>2142</v>
      </c>
      <c r="T54" s="633">
        <f t="shared" si="20"/>
        <v>0.38888888888888884</v>
      </c>
      <c r="U54" s="516">
        <f>U53+U49</f>
        <v>2349</v>
      </c>
    </row>
    <row r="55" spans="1:31" ht="9.75" customHeight="1">
      <c r="A55" s="377"/>
      <c r="B55" s="377"/>
      <c r="C55" s="377"/>
      <c r="E55" s="634"/>
      <c r="F55" s="634"/>
      <c r="G55" s="634"/>
      <c r="H55" s="635"/>
      <c r="I55" s="634"/>
      <c r="J55" s="634"/>
      <c r="K55" s="635"/>
      <c r="L55" s="634"/>
      <c r="M55" s="634"/>
      <c r="N55" s="634"/>
      <c r="O55" s="634"/>
      <c r="P55" s="634"/>
      <c r="Q55" s="636"/>
      <c r="S55" s="634"/>
      <c r="T55" s="637"/>
      <c r="U55" s="638"/>
    </row>
    <row r="56" spans="1:31" s="378" customFormat="1">
      <c r="A56" s="313"/>
      <c r="B56" s="313"/>
      <c r="C56" s="313"/>
      <c r="D56" s="313"/>
      <c r="E56" s="313"/>
      <c r="F56" s="380"/>
      <c r="G56" s="381"/>
      <c r="H56" s="380"/>
      <c r="I56" s="380"/>
      <c r="J56" s="364"/>
      <c r="K56" s="380"/>
      <c r="L56" s="380"/>
      <c r="M56" s="313"/>
      <c r="N56" s="313"/>
      <c r="O56" s="313"/>
      <c r="P56" s="313"/>
      <c r="Q56" s="313"/>
      <c r="R56" s="401"/>
      <c r="S56" s="313"/>
      <c r="T56" s="379"/>
      <c r="U56" s="423"/>
      <c r="W56" s="524"/>
      <c r="X56" s="524"/>
      <c r="Y56" s="524"/>
      <c r="Z56" s="524"/>
      <c r="AA56" s="525"/>
      <c r="AB56" s="525"/>
      <c r="AC56" s="525"/>
      <c r="AD56" s="525"/>
      <c r="AE56" s="525"/>
    </row>
    <row r="57" spans="1:31" s="378" customFormat="1">
      <c r="A57" s="313"/>
      <c r="B57" s="313"/>
      <c r="C57" s="313"/>
      <c r="D57" s="313"/>
      <c r="E57" s="313"/>
      <c r="F57" s="380"/>
      <c r="G57" s="380"/>
      <c r="H57" s="380"/>
      <c r="I57" s="380"/>
      <c r="J57" s="364"/>
      <c r="K57" s="380"/>
      <c r="L57" s="380"/>
      <c r="M57" s="313"/>
      <c r="N57" s="313"/>
      <c r="O57" s="313"/>
      <c r="P57" s="313"/>
      <c r="Q57" s="313"/>
      <c r="R57" s="401"/>
      <c r="S57" s="313"/>
      <c r="T57" s="379"/>
      <c r="U57" s="423"/>
      <c r="W57" s="524"/>
      <c r="X57" s="524"/>
      <c r="Y57" s="524"/>
      <c r="Z57" s="524"/>
      <c r="AA57" s="525"/>
      <c r="AB57" s="525"/>
      <c r="AC57" s="525"/>
      <c r="AD57" s="525"/>
      <c r="AE57" s="525"/>
    </row>
    <row r="58" spans="1:31" s="378" customFormat="1">
      <c r="A58" s="313"/>
      <c r="B58" s="313"/>
      <c r="C58" s="313"/>
      <c r="D58" s="313"/>
      <c r="E58" s="313"/>
      <c r="F58" s="380"/>
      <c r="G58" s="381"/>
      <c r="H58" s="381"/>
      <c r="I58" s="381"/>
      <c r="J58" s="364"/>
      <c r="K58" s="380"/>
      <c r="L58" s="380"/>
      <c r="M58" s="313"/>
      <c r="N58" s="313"/>
      <c r="O58" s="313"/>
      <c r="P58" s="313"/>
      <c r="Q58" s="313"/>
      <c r="R58" s="401"/>
      <c r="S58" s="313"/>
      <c r="T58" s="379"/>
      <c r="U58" s="423"/>
      <c r="W58" s="524"/>
      <c r="X58" s="524"/>
      <c r="Y58" s="524"/>
      <c r="Z58" s="524"/>
      <c r="AA58" s="525"/>
      <c r="AB58" s="525"/>
      <c r="AC58" s="525"/>
      <c r="AD58" s="525"/>
      <c r="AE58" s="525"/>
    </row>
    <row r="59" spans="1:31" s="378" customFormat="1">
      <c r="A59" s="313"/>
      <c r="B59" s="313"/>
      <c r="C59" s="313"/>
      <c r="D59" s="313"/>
      <c r="E59" s="313"/>
      <c r="F59" s="380"/>
      <c r="G59" s="381"/>
      <c r="H59" s="381"/>
      <c r="I59" s="381"/>
      <c r="J59" s="381"/>
      <c r="K59" s="380"/>
      <c r="L59" s="380"/>
      <c r="M59" s="313"/>
      <c r="N59" s="313"/>
      <c r="O59" s="313"/>
      <c r="P59" s="313"/>
      <c r="Q59" s="313"/>
      <c r="R59" s="401"/>
      <c r="S59" s="313"/>
      <c r="T59" s="379"/>
      <c r="U59" s="423"/>
      <c r="W59" s="524"/>
      <c r="X59" s="524"/>
      <c r="Y59" s="524"/>
      <c r="Z59" s="524"/>
      <c r="AA59" s="525"/>
      <c r="AB59" s="525"/>
      <c r="AC59" s="525"/>
      <c r="AD59" s="525"/>
      <c r="AE59" s="525"/>
    </row>
    <row r="60" spans="1:31" s="378" customFormat="1">
      <c r="A60" s="313"/>
      <c r="B60" s="313"/>
      <c r="C60" s="313"/>
      <c r="D60" s="313"/>
      <c r="E60" s="313"/>
      <c r="F60" s="380"/>
      <c r="G60" s="380"/>
      <c r="H60" s="380"/>
      <c r="I60" s="380"/>
      <c r="J60" s="380"/>
      <c r="K60" s="380"/>
      <c r="L60" s="380"/>
      <c r="M60" s="313"/>
      <c r="N60" s="313"/>
      <c r="O60" s="313"/>
      <c r="P60" s="313"/>
      <c r="Q60" s="313"/>
      <c r="R60" s="401"/>
      <c r="S60" s="313"/>
      <c r="T60" s="379"/>
      <c r="U60" s="423"/>
      <c r="W60" s="524"/>
      <c r="X60" s="524"/>
      <c r="Y60" s="524"/>
      <c r="Z60" s="524"/>
      <c r="AA60" s="525"/>
      <c r="AB60" s="525"/>
      <c r="AC60" s="525"/>
      <c r="AD60" s="525"/>
      <c r="AE60" s="525"/>
    </row>
    <row r="61" spans="1:31" s="378" customFormat="1">
      <c r="A61" s="313"/>
      <c r="B61" s="313"/>
      <c r="C61" s="313"/>
      <c r="D61" s="313"/>
      <c r="E61" s="313"/>
      <c r="F61" s="380"/>
      <c r="G61" s="380"/>
      <c r="H61" s="380"/>
      <c r="I61" s="380"/>
      <c r="J61" s="380"/>
      <c r="K61" s="380"/>
      <c r="L61" s="380"/>
      <c r="M61" s="313"/>
      <c r="N61" s="313"/>
      <c r="O61" s="313"/>
      <c r="P61" s="313"/>
      <c r="Q61" s="313"/>
      <c r="R61" s="401"/>
      <c r="S61" s="313"/>
      <c r="T61" s="379"/>
      <c r="U61" s="423"/>
      <c r="W61" s="524"/>
      <c r="X61" s="524"/>
      <c r="Y61" s="524"/>
      <c r="Z61" s="524"/>
      <c r="AA61" s="525"/>
      <c r="AB61" s="525"/>
      <c r="AC61" s="525"/>
      <c r="AD61" s="525"/>
      <c r="AE61" s="525"/>
    </row>
    <row r="62" spans="1:31" s="378" customFormat="1">
      <c r="A62" s="313"/>
      <c r="B62" s="313"/>
      <c r="C62" s="313"/>
      <c r="D62" s="313"/>
      <c r="E62" s="313"/>
      <c r="F62" s="380"/>
      <c r="G62" s="380"/>
      <c r="H62" s="380"/>
      <c r="I62" s="380"/>
      <c r="J62" s="380"/>
      <c r="K62" s="380"/>
      <c r="L62" s="380"/>
      <c r="M62" s="313"/>
      <c r="N62" s="313"/>
      <c r="O62" s="313"/>
      <c r="P62" s="313"/>
      <c r="Q62" s="313"/>
      <c r="R62" s="401"/>
      <c r="S62" s="313"/>
      <c r="T62" s="379"/>
      <c r="U62" s="423"/>
      <c r="W62" s="524"/>
      <c r="X62" s="524"/>
      <c r="Y62" s="524"/>
      <c r="Z62" s="524"/>
      <c r="AA62" s="525"/>
      <c r="AB62" s="525"/>
      <c r="AC62" s="525"/>
      <c r="AD62" s="525"/>
      <c r="AE62" s="525"/>
    </row>
    <row r="63" spans="1:31" s="378" customFormat="1">
      <c r="A63" s="313"/>
      <c r="B63" s="313"/>
      <c r="C63" s="313"/>
      <c r="D63" s="313"/>
      <c r="E63" s="313"/>
      <c r="F63" s="380"/>
      <c r="G63" s="380"/>
      <c r="H63" s="380"/>
      <c r="I63" s="380"/>
      <c r="J63" s="380"/>
      <c r="K63" s="380"/>
      <c r="L63" s="380"/>
      <c r="M63" s="313"/>
      <c r="N63" s="313"/>
      <c r="O63" s="313"/>
      <c r="P63" s="313"/>
      <c r="Q63" s="313"/>
      <c r="R63" s="401"/>
      <c r="S63" s="313"/>
      <c r="T63" s="379"/>
      <c r="U63" s="423"/>
      <c r="W63" s="524"/>
      <c r="X63" s="524"/>
      <c r="Y63" s="524"/>
      <c r="Z63" s="524"/>
      <c r="AA63" s="525"/>
      <c r="AB63" s="525"/>
      <c r="AC63" s="525"/>
      <c r="AD63" s="525"/>
      <c r="AE63" s="525"/>
    </row>
    <row r="64" spans="1:31" s="378" customFormat="1">
      <c r="A64" s="313"/>
      <c r="B64" s="313"/>
      <c r="C64" s="313"/>
      <c r="D64" s="313"/>
      <c r="E64" s="313"/>
      <c r="F64" s="380"/>
      <c r="G64" s="380"/>
      <c r="H64" s="380"/>
      <c r="I64" s="380"/>
      <c r="J64" s="380"/>
      <c r="K64" s="380"/>
      <c r="L64" s="380"/>
      <c r="M64" s="313"/>
      <c r="N64" s="313"/>
      <c r="O64" s="313"/>
      <c r="P64" s="313"/>
      <c r="Q64" s="313"/>
      <c r="R64" s="401"/>
      <c r="S64" s="313"/>
      <c r="T64" s="379"/>
      <c r="U64" s="423"/>
      <c r="W64" s="524"/>
      <c r="X64" s="524"/>
      <c r="Y64" s="524"/>
      <c r="Z64" s="524"/>
      <c r="AA64" s="525"/>
      <c r="AB64" s="525"/>
      <c r="AC64" s="525"/>
      <c r="AD64" s="525"/>
      <c r="AE64" s="525"/>
    </row>
    <row r="65" spans="1:31" s="378" customFormat="1">
      <c r="A65" s="313"/>
      <c r="B65" s="313"/>
      <c r="C65" s="313"/>
      <c r="D65" s="313"/>
      <c r="E65" s="313"/>
      <c r="F65" s="380"/>
      <c r="G65" s="380"/>
      <c r="H65" s="380"/>
      <c r="I65" s="380"/>
      <c r="J65" s="380"/>
      <c r="K65" s="380"/>
      <c r="L65" s="380"/>
      <c r="M65" s="313"/>
      <c r="N65" s="313"/>
      <c r="O65" s="313"/>
      <c r="P65" s="313"/>
      <c r="Q65" s="313"/>
      <c r="R65" s="401"/>
      <c r="S65" s="313"/>
      <c r="T65" s="379"/>
      <c r="U65" s="423"/>
      <c r="W65" s="524"/>
      <c r="X65" s="524"/>
      <c r="Y65" s="524"/>
      <c r="Z65" s="524"/>
      <c r="AA65" s="525"/>
      <c r="AB65" s="525"/>
      <c r="AC65" s="525"/>
      <c r="AD65" s="525"/>
      <c r="AE65" s="525"/>
    </row>
    <row r="66" spans="1:31" s="378" customFormat="1">
      <c r="A66" s="313"/>
      <c r="B66" s="313"/>
      <c r="C66" s="313"/>
      <c r="D66" s="313"/>
      <c r="E66" s="313"/>
      <c r="F66" s="380"/>
      <c r="G66" s="380"/>
      <c r="H66" s="380"/>
      <c r="I66" s="380"/>
      <c r="J66" s="380"/>
      <c r="K66" s="380"/>
      <c r="L66" s="380"/>
      <c r="M66" s="313"/>
      <c r="N66" s="313"/>
      <c r="O66" s="313"/>
      <c r="P66" s="313"/>
      <c r="Q66" s="313"/>
      <c r="R66" s="401"/>
      <c r="S66" s="313"/>
      <c r="T66" s="379"/>
      <c r="U66" s="423"/>
      <c r="W66" s="524"/>
      <c r="X66" s="524"/>
      <c r="Y66" s="524"/>
      <c r="Z66" s="524"/>
      <c r="AA66" s="525"/>
      <c r="AB66" s="525"/>
      <c r="AC66" s="525"/>
      <c r="AD66" s="525"/>
      <c r="AE66" s="525"/>
    </row>
    <row r="67" spans="1:31">
      <c r="F67" s="380"/>
      <c r="G67" s="380"/>
      <c r="H67" s="380"/>
      <c r="I67" s="380"/>
      <c r="J67" s="380"/>
      <c r="K67" s="380"/>
      <c r="L67" s="380"/>
    </row>
    <row r="234" spans="3:4">
      <c r="C234" s="382"/>
      <c r="D234" s="382"/>
    </row>
    <row r="238" spans="3:4">
      <c r="C238" s="382"/>
      <c r="D238" s="382"/>
    </row>
  </sheetData>
  <mergeCells count="13">
    <mergeCell ref="B51:B52"/>
    <mergeCell ref="B53:C53"/>
    <mergeCell ref="A54:C54"/>
    <mergeCell ref="B49:C49"/>
    <mergeCell ref="E3:Q3"/>
    <mergeCell ref="A21:C21"/>
    <mergeCell ref="B34:C34"/>
    <mergeCell ref="A36:C36"/>
    <mergeCell ref="S3:U3"/>
    <mergeCell ref="A4:C4"/>
    <mergeCell ref="B6:B9"/>
    <mergeCell ref="B17:C17"/>
    <mergeCell ref="B18:C18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topLeftCell="A24" zoomScale="80" zoomScaleNormal="80" workbookViewId="0">
      <pane xSplit="4" topLeftCell="E1" activePane="topRight" state="frozen"/>
      <selection activeCell="I25" sqref="I25"/>
      <selection pane="topRight" activeCell="K64" sqref="K64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21"/>
      <c r="X1" s="521"/>
      <c r="Y1" s="521"/>
      <c r="Z1" s="521"/>
      <c r="AA1" s="521"/>
      <c r="AB1" s="521"/>
      <c r="AC1" s="521"/>
      <c r="AD1" s="521"/>
      <c r="AE1" s="521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02" t="s">
        <v>225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230</v>
      </c>
      <c r="T3" s="606"/>
      <c r="U3" s="607"/>
    </row>
    <row r="4" spans="1:31" ht="16.5">
      <c r="A4" s="608" t="s">
        <v>16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11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12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12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12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596" t="s">
        <v>94</v>
      </c>
      <c r="C15" s="597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13" t="s">
        <v>80</v>
      </c>
      <c r="C16" s="614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22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2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2" ht="16.5">
      <c r="A19" s="608" t="s">
        <v>39</v>
      </c>
      <c r="B19" s="609"/>
      <c r="C19" s="610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22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2" ht="15.75" customHeight="1">
      <c r="A21" s="18" t="s">
        <v>43</v>
      </c>
      <c r="B21" s="611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</row>
    <row r="22" spans="1:22" ht="15.75" hidden="1" customHeight="1">
      <c r="A22" s="25"/>
      <c r="B22" s="612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22" ht="15.75" hidden="1" customHeight="1">
      <c r="A23" s="25"/>
      <c r="B23" s="612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22" ht="15.75" customHeight="1">
      <c r="A24" s="25"/>
      <c r="B24" s="612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</row>
    <row r="25" spans="1:22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</row>
    <row r="26" spans="1:22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</row>
    <row r="27" spans="1:22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</row>
    <row r="28" spans="1:22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</row>
    <row r="29" spans="1:22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</row>
    <row r="30" spans="1:22" ht="15.75" customHeight="1">
      <c r="A30" s="39"/>
      <c r="B30" s="600" t="s">
        <v>81</v>
      </c>
      <c r="C30" s="601"/>
      <c r="D30" s="42"/>
      <c r="E30" s="43">
        <f t="shared" ref="E30:P30" si="13">SUM(E21:E29)</f>
        <v>5557</v>
      </c>
      <c r="F30" s="43">
        <f t="shared" si="13"/>
        <v>5100</v>
      </c>
      <c r="G30" s="43">
        <f t="shared" si="13"/>
        <v>6860</v>
      </c>
      <c r="H30" s="43">
        <f t="shared" si="13"/>
        <v>6017</v>
      </c>
      <c r="I30" s="43">
        <f t="shared" si="13"/>
        <v>7575</v>
      </c>
      <c r="J30" s="43">
        <f t="shared" si="13"/>
        <v>9746</v>
      </c>
      <c r="K30" s="43">
        <f t="shared" si="13"/>
        <v>6702</v>
      </c>
      <c r="L30" s="43">
        <f t="shared" si="13"/>
        <v>6792</v>
      </c>
      <c r="M30" s="43">
        <f t="shared" si="13"/>
        <v>8208</v>
      </c>
      <c r="N30" s="43">
        <f t="shared" si="13"/>
        <v>7612</v>
      </c>
      <c r="O30" s="43">
        <f t="shared" si="13"/>
        <v>9270</v>
      </c>
      <c r="P30" s="43">
        <f t="shared" si="13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</row>
    <row r="31" spans="1:22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</row>
    <row r="32" spans="1:22" ht="16.5">
      <c r="A32" s="608" t="s">
        <v>45</v>
      </c>
      <c r="B32" s="609"/>
      <c r="C32" s="610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</row>
    <row r="33" spans="1:3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</row>
    <row r="34" spans="1:31" ht="15.75" customHeight="1">
      <c r="A34" s="18" t="s">
        <v>43</v>
      </c>
      <c r="B34" s="611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4">SUM(E34:P34)</f>
        <v>1403</v>
      </c>
      <c r="R34" s="23"/>
      <c r="S34" s="21">
        <v>128</v>
      </c>
      <c r="T34" s="180">
        <f t="shared" ref="T34:T48" si="15">IFERROR(P34/S34-1,"")</f>
        <v>-0.4375</v>
      </c>
      <c r="U34" s="22">
        <v>206</v>
      </c>
      <c r="V34" s="192"/>
    </row>
    <row r="35" spans="1:31" ht="15.75" customHeight="1">
      <c r="A35" s="25"/>
      <c r="B35" s="612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4"/>
        <v>0</v>
      </c>
      <c r="R35" s="23"/>
      <c r="S35" s="28"/>
      <c r="T35" s="181" t="str">
        <f t="shared" si="15"/>
        <v/>
      </c>
      <c r="U35" s="29"/>
      <c r="V35" s="192"/>
    </row>
    <row r="36" spans="1:31" ht="15.75" customHeight="1">
      <c r="A36" s="25"/>
      <c r="B36" s="612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4"/>
        <v>0</v>
      </c>
      <c r="R36" s="23"/>
      <c r="S36" s="28"/>
      <c r="T36" s="208" t="str">
        <f t="shared" si="15"/>
        <v/>
      </c>
      <c r="U36" s="29"/>
      <c r="V36" s="192"/>
    </row>
    <row r="37" spans="1:31" ht="15.75" customHeight="1">
      <c r="A37" s="25"/>
      <c r="B37" s="612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4"/>
        <v>7116</v>
      </c>
      <c r="R37" s="23"/>
      <c r="S37" s="28">
        <v>823</v>
      </c>
      <c r="T37" s="181">
        <f t="shared" si="15"/>
        <v>-9.4775212636694972E-2</v>
      </c>
      <c r="U37" s="29">
        <v>461</v>
      </c>
      <c r="V37" s="192"/>
    </row>
    <row r="38" spans="1:31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39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4"/>
        <v>6135</v>
      </c>
      <c r="R38" s="23"/>
      <c r="S38" s="28">
        <v>1146</v>
      </c>
      <c r="T38" s="208">
        <f t="shared" si="15"/>
        <v>-0.60820244328097739</v>
      </c>
      <c r="U38" s="29">
        <v>1324</v>
      </c>
      <c r="V38" s="192"/>
    </row>
    <row r="39" spans="1:31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4"/>
        <v>80</v>
      </c>
      <c r="R39" s="23"/>
      <c r="S39" s="33"/>
      <c r="T39" s="182" t="str">
        <f t="shared" si="15"/>
        <v/>
      </c>
      <c r="U39" s="34">
        <v>258</v>
      </c>
      <c r="V39" s="192"/>
    </row>
    <row r="40" spans="1:31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4"/>
        <v>4702</v>
      </c>
      <c r="R40" s="23"/>
      <c r="S40" s="33">
        <v>252</v>
      </c>
      <c r="T40" s="182">
        <f t="shared" si="15"/>
        <v>2.3571428571428572</v>
      </c>
      <c r="U40" s="34">
        <v>439</v>
      </c>
      <c r="V40" s="192"/>
    </row>
    <row r="41" spans="1:31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4"/>
        <v>0</v>
      </c>
      <c r="R41" s="23"/>
      <c r="S41" s="28"/>
      <c r="T41" s="181" t="str">
        <f t="shared" si="15"/>
        <v/>
      </c>
      <c r="U41" s="29">
        <v>12</v>
      </c>
      <c r="V41" s="192"/>
    </row>
    <row r="42" spans="1:31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5"/>
        <v/>
      </c>
      <c r="U42" s="34"/>
      <c r="V42" s="192"/>
    </row>
    <row r="43" spans="1:31" ht="15.75" customHeight="1">
      <c r="A43" s="39"/>
      <c r="B43" s="600" t="s">
        <v>97</v>
      </c>
      <c r="C43" s="601"/>
      <c r="D43" s="42"/>
      <c r="E43" s="43">
        <f t="shared" ref="E43:P43" si="16">SUM(E34:E42)</f>
        <v>2096</v>
      </c>
      <c r="F43" s="43">
        <f t="shared" si="16"/>
        <v>2041</v>
      </c>
      <c r="G43" s="43">
        <f t="shared" si="16"/>
        <v>2485</v>
      </c>
      <c r="H43" s="43">
        <f t="shared" si="16"/>
        <v>796</v>
      </c>
      <c r="I43" s="43">
        <f t="shared" si="16"/>
        <v>679</v>
      </c>
      <c r="J43" s="43">
        <f t="shared" si="16"/>
        <v>435</v>
      </c>
      <c r="K43" s="43">
        <f t="shared" si="16"/>
        <v>757</v>
      </c>
      <c r="L43" s="43">
        <f t="shared" si="16"/>
        <v>1235</v>
      </c>
      <c r="M43" s="43">
        <f t="shared" si="16"/>
        <v>1626</v>
      </c>
      <c r="N43" s="43">
        <f t="shared" si="16"/>
        <v>2585</v>
      </c>
      <c r="O43" s="43">
        <f t="shared" si="16"/>
        <v>2589</v>
      </c>
      <c r="P43" s="43">
        <f t="shared" si="16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5"/>
        <v>-0.10089399744572158</v>
      </c>
      <c r="U43" s="44">
        <f>SUM(U34:U42)</f>
        <v>2700</v>
      </c>
      <c r="V43" s="192"/>
    </row>
    <row r="44" spans="1:3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5"/>
        <v/>
      </c>
      <c r="U44" s="34"/>
      <c r="V44" s="192"/>
    </row>
    <row r="45" spans="1:31" ht="15.75" customHeight="1">
      <c r="A45" s="199" t="s">
        <v>46</v>
      </c>
      <c r="B45" s="594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5"/>
        <v/>
      </c>
      <c r="U45" s="65">
        <v>144</v>
      </c>
      <c r="V45" s="192"/>
    </row>
    <row r="46" spans="1:31" ht="15.75" customHeight="1">
      <c r="A46" s="204"/>
      <c r="B46" s="595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5"/>
        <v/>
      </c>
      <c r="U46" s="23"/>
      <c r="V46" s="192"/>
    </row>
    <row r="47" spans="1:31" ht="15.75" customHeight="1">
      <c r="A47" s="150"/>
      <c r="B47" s="596" t="s">
        <v>95</v>
      </c>
      <c r="C47" s="597"/>
      <c r="D47" s="42"/>
      <c r="E47" s="43">
        <f t="shared" ref="E47:Q47" si="17">E46+E45</f>
        <v>0</v>
      </c>
      <c r="F47" s="43">
        <f t="shared" si="17"/>
        <v>0</v>
      </c>
      <c r="G47" s="43">
        <f t="shared" si="17"/>
        <v>0</v>
      </c>
      <c r="H47" s="43">
        <f t="shared" si="17"/>
        <v>0</v>
      </c>
      <c r="I47" s="43">
        <f t="shared" si="17"/>
        <v>32</v>
      </c>
      <c r="J47" s="43">
        <f t="shared" si="17"/>
        <v>0</v>
      </c>
      <c r="K47" s="43">
        <f t="shared" si="17"/>
        <v>30</v>
      </c>
      <c r="L47" s="43">
        <f t="shared" si="17"/>
        <v>0</v>
      </c>
      <c r="M47" s="43">
        <f t="shared" si="17"/>
        <v>0</v>
      </c>
      <c r="N47" s="43">
        <f t="shared" si="17"/>
        <v>0</v>
      </c>
      <c r="O47" s="43">
        <f t="shared" si="17"/>
        <v>0</v>
      </c>
      <c r="P47" s="43">
        <f t="shared" si="17"/>
        <v>30</v>
      </c>
      <c r="Q47" s="44">
        <f t="shared" si="17"/>
        <v>92</v>
      </c>
      <c r="R47" s="45"/>
      <c r="S47" s="43">
        <f>S46+S45</f>
        <v>0</v>
      </c>
      <c r="T47" s="183" t="str">
        <f t="shared" si="15"/>
        <v/>
      </c>
      <c r="U47" s="44">
        <f>U46+U45</f>
        <v>144</v>
      </c>
      <c r="V47" s="192"/>
    </row>
    <row r="48" spans="1:31" s="649" customFormat="1" ht="15.75" customHeight="1">
      <c r="A48" s="639" t="s">
        <v>96</v>
      </c>
      <c r="B48" s="640"/>
      <c r="C48" s="641"/>
      <c r="D48" s="642"/>
      <c r="E48" s="643">
        <f t="shared" ref="E48:Q48" si="18">E47+E43</f>
        <v>2096</v>
      </c>
      <c r="F48" s="643">
        <f t="shared" si="18"/>
        <v>2041</v>
      </c>
      <c r="G48" s="643">
        <f t="shared" si="18"/>
        <v>2485</v>
      </c>
      <c r="H48" s="643">
        <f t="shared" si="18"/>
        <v>796</v>
      </c>
      <c r="I48" s="643">
        <f t="shared" si="18"/>
        <v>711</v>
      </c>
      <c r="J48" s="643">
        <f t="shared" si="18"/>
        <v>435</v>
      </c>
      <c r="K48" s="643">
        <f t="shared" si="18"/>
        <v>787</v>
      </c>
      <c r="L48" s="643">
        <f t="shared" si="18"/>
        <v>1235</v>
      </c>
      <c r="M48" s="643">
        <f t="shared" si="18"/>
        <v>1626</v>
      </c>
      <c r="N48" s="643">
        <f t="shared" si="18"/>
        <v>2585</v>
      </c>
      <c r="O48" s="643">
        <f t="shared" si="18"/>
        <v>2589</v>
      </c>
      <c r="P48" s="643">
        <f t="shared" si="18"/>
        <v>2142</v>
      </c>
      <c r="Q48" s="644">
        <f t="shared" si="18"/>
        <v>19528</v>
      </c>
      <c r="R48" s="645"/>
      <c r="S48" s="643">
        <f>S47+S43</f>
        <v>2349</v>
      </c>
      <c r="T48" s="646">
        <f t="shared" si="15"/>
        <v>-8.8122605363984641E-2</v>
      </c>
      <c r="U48" s="644">
        <f>U47+U43</f>
        <v>2844</v>
      </c>
      <c r="V48" s="647"/>
      <c r="W48" s="648"/>
      <c r="X48" s="648"/>
      <c r="Y48" s="648"/>
      <c r="Z48" s="648"/>
      <c r="AA48" s="648"/>
      <c r="AB48" s="648"/>
      <c r="AC48" s="648"/>
      <c r="AD48" s="648"/>
      <c r="AE48" s="648"/>
    </row>
    <row r="49" spans="1:31" ht="9.75" customHeight="1">
      <c r="A49" s="144"/>
      <c r="B49" s="144"/>
      <c r="C49" s="144"/>
      <c r="H49" s="200"/>
      <c r="K49" s="200"/>
      <c r="Q49" s="191"/>
      <c r="V49" s="192"/>
    </row>
    <row r="50" spans="1:31">
      <c r="A50" s="598" t="s">
        <v>221</v>
      </c>
      <c r="B50" s="599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19">SUM(H50:H51)</f>
        <v>1056</v>
      </c>
      <c r="I52" s="295">
        <f t="shared" si="19"/>
        <v>1135</v>
      </c>
      <c r="J52" s="295">
        <f t="shared" si="19"/>
        <v>1496</v>
      </c>
      <c r="K52" s="295">
        <f t="shared" si="19"/>
        <v>1192</v>
      </c>
      <c r="L52" s="295">
        <f t="shared" si="19"/>
        <v>1466</v>
      </c>
      <c r="M52" s="295">
        <f t="shared" si="19"/>
        <v>1548</v>
      </c>
      <c r="N52" s="295">
        <f t="shared" si="19"/>
        <v>1745</v>
      </c>
      <c r="O52" s="295">
        <f t="shared" si="19"/>
        <v>1957</v>
      </c>
      <c r="P52" s="295">
        <f t="shared" si="19"/>
        <v>1480</v>
      </c>
      <c r="Q52" s="297">
        <f t="shared" si="19"/>
        <v>16427</v>
      </c>
      <c r="V52" s="192"/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22"/>
      <c r="X53" s="522"/>
      <c r="Y53" s="522"/>
      <c r="Z53" s="522"/>
      <c r="AA53" s="522"/>
      <c r="AB53" s="522"/>
      <c r="AC53" s="522"/>
      <c r="AD53" s="522"/>
      <c r="AE53" s="522"/>
    </row>
    <row r="54" spans="1:31">
      <c r="A54" s="598" t="s">
        <v>205</v>
      </c>
      <c r="B54" s="599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0">SUM(H54:H55)</f>
        <v>0</v>
      </c>
      <c r="I56" s="295">
        <f t="shared" si="20"/>
        <v>0</v>
      </c>
      <c r="J56" s="295">
        <f t="shared" si="20"/>
        <v>0</v>
      </c>
      <c r="K56" s="295">
        <f t="shared" si="20"/>
        <v>0</v>
      </c>
      <c r="L56" s="295">
        <f t="shared" si="20"/>
        <v>0</v>
      </c>
      <c r="M56" s="295">
        <f t="shared" si="20"/>
        <v>0</v>
      </c>
      <c r="N56" s="295">
        <f t="shared" si="20"/>
        <v>819</v>
      </c>
      <c r="O56" s="295">
        <f t="shared" si="20"/>
        <v>1017</v>
      </c>
      <c r="P56" s="295">
        <f t="shared" si="20"/>
        <v>1043</v>
      </c>
      <c r="Q56" s="297">
        <f t="shared" si="20"/>
        <v>3091</v>
      </c>
      <c r="V56" s="192"/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22"/>
      <c r="X57" s="522"/>
      <c r="Y57" s="522"/>
      <c r="Z57" s="522"/>
      <c r="AA57" s="522"/>
      <c r="AB57" s="522"/>
      <c r="AC57" s="522"/>
      <c r="AD57" s="522"/>
      <c r="AE57" s="522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22"/>
      <c r="X58" s="522"/>
      <c r="Y58" s="522"/>
      <c r="Z58" s="522"/>
      <c r="AA58" s="522"/>
      <c r="AB58" s="522"/>
      <c r="AC58" s="522"/>
      <c r="AD58" s="522"/>
      <c r="AE58" s="522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22"/>
      <c r="X59" s="522"/>
      <c r="Y59" s="522"/>
      <c r="Z59" s="522"/>
      <c r="AA59" s="522"/>
      <c r="AB59" s="522"/>
      <c r="AC59" s="522"/>
      <c r="AD59" s="522"/>
      <c r="AE59" s="522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22"/>
      <c r="X60" s="522"/>
      <c r="Y60" s="522"/>
      <c r="Z60" s="522"/>
      <c r="AA60" s="522"/>
      <c r="AB60" s="522"/>
      <c r="AC60" s="522"/>
      <c r="AD60" s="522"/>
      <c r="AE60" s="522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22"/>
      <c r="X61" s="522"/>
      <c r="Y61" s="522"/>
      <c r="Z61" s="522"/>
      <c r="AA61" s="522"/>
      <c r="AB61" s="522"/>
      <c r="AC61" s="522"/>
      <c r="AD61" s="522"/>
      <c r="AE61" s="522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22"/>
      <c r="X62" s="522"/>
      <c r="Y62" s="522"/>
      <c r="Z62" s="522"/>
      <c r="AA62" s="522"/>
      <c r="AB62" s="522"/>
      <c r="AC62" s="522"/>
      <c r="AD62" s="522"/>
      <c r="AE62" s="522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22"/>
      <c r="X63" s="522"/>
      <c r="Y63" s="522"/>
      <c r="Z63" s="522"/>
      <c r="AA63" s="522"/>
      <c r="AB63" s="522"/>
      <c r="AC63" s="522"/>
      <c r="AD63" s="522"/>
      <c r="AE63" s="522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22"/>
      <c r="X64" s="522"/>
      <c r="Y64" s="522"/>
      <c r="Z64" s="522"/>
      <c r="AA64" s="522"/>
      <c r="AB64" s="522"/>
      <c r="AC64" s="522"/>
      <c r="AD64" s="522"/>
      <c r="AE64" s="522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22"/>
      <c r="X65" s="522"/>
      <c r="Y65" s="522"/>
      <c r="Z65" s="522"/>
      <c r="AA65" s="522"/>
      <c r="AB65" s="522"/>
      <c r="AC65" s="522"/>
      <c r="AD65" s="522"/>
      <c r="AE65" s="522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22"/>
      <c r="X66" s="522"/>
      <c r="Y66" s="522"/>
      <c r="Z66" s="522"/>
      <c r="AA66" s="522"/>
      <c r="AB66" s="522"/>
      <c r="AC66" s="522"/>
      <c r="AD66" s="522"/>
      <c r="AE66" s="522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22"/>
      <c r="X67" s="522"/>
      <c r="Y67" s="522"/>
      <c r="Z67" s="522"/>
      <c r="AA67" s="522"/>
      <c r="AB67" s="522"/>
      <c r="AC67" s="522"/>
      <c r="AD67" s="522"/>
      <c r="AE67" s="522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22"/>
      <c r="X68" s="522"/>
      <c r="Y68" s="522"/>
      <c r="Z68" s="522"/>
      <c r="AA68" s="522"/>
      <c r="AB68" s="522"/>
      <c r="AC68" s="522"/>
      <c r="AD68" s="522"/>
      <c r="AE68" s="522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0:B50"/>
    <mergeCell ref="A54:B54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topLeftCell="A16" zoomScale="80" zoomScaleNormal="80" workbookViewId="0">
      <pane xSplit="4" topLeftCell="G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2" t="s">
        <v>220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228</v>
      </c>
      <c r="T3" s="606"/>
      <c r="U3" s="607"/>
    </row>
    <row r="4" spans="1:21" ht="16.5">
      <c r="A4" s="608" t="s">
        <v>16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1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12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12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12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596" t="s">
        <v>94</v>
      </c>
      <c r="C15" s="597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13" t="s">
        <v>80</v>
      </c>
      <c r="C16" s="614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08" t="s">
        <v>39</v>
      </c>
      <c r="B19" s="609"/>
      <c r="C19" s="610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11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/>
      <c r="X21" s="192"/>
      <c r="Y21" s="192"/>
      <c r="Z21" s="192"/>
    </row>
    <row r="22" spans="1:30" ht="15.75" hidden="1" customHeight="1">
      <c r="A22" s="25"/>
      <c r="B22" s="612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12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12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/>
      <c r="X24" s="192"/>
      <c r="Y24" s="192"/>
      <c r="Z24" s="192"/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/>
      <c r="X25" s="192"/>
      <c r="Y25" s="192"/>
      <c r="Z25" s="192"/>
      <c r="AA25" s="192"/>
      <c r="AB25" s="192"/>
      <c r="AC25" s="192"/>
      <c r="AD25" s="192"/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/>
      <c r="X26" s="192"/>
      <c r="Y26" s="192"/>
      <c r="Z26" s="192"/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/>
      <c r="X27" s="192"/>
      <c r="Y27" s="192"/>
      <c r="Z27" s="192"/>
      <c r="AA27" s="192"/>
      <c r="AB27" s="192"/>
      <c r="AC27" s="192"/>
      <c r="AD27" s="192"/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/>
      <c r="X28" s="192"/>
      <c r="Y28" s="192"/>
      <c r="Z28" s="192"/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/>
      <c r="X29" s="192"/>
      <c r="Y29" s="192"/>
      <c r="Z29" s="192"/>
    </row>
    <row r="30" spans="1:30" ht="15.75" customHeight="1">
      <c r="A30" s="39"/>
      <c r="B30" s="600" t="s">
        <v>81</v>
      </c>
      <c r="C30" s="601"/>
      <c r="D30" s="42"/>
      <c r="E30" s="43">
        <f t="shared" ref="E30:P30" si="11">SUM(E21:E29)</f>
        <v>8787</v>
      </c>
      <c r="F30" s="43">
        <f t="shared" si="11"/>
        <v>7579</v>
      </c>
      <c r="G30" s="43">
        <f t="shared" si="11"/>
        <v>10984</v>
      </c>
      <c r="H30" s="43">
        <f t="shared" si="11"/>
        <v>10275</v>
      </c>
      <c r="I30" s="43">
        <f t="shared" si="11"/>
        <v>10106</v>
      </c>
      <c r="J30" s="43">
        <f t="shared" si="11"/>
        <v>8219</v>
      </c>
      <c r="K30" s="43">
        <f t="shared" si="11"/>
        <v>8707</v>
      </c>
      <c r="L30" s="43">
        <f t="shared" si="11"/>
        <v>8038</v>
      </c>
      <c r="M30" s="43">
        <f t="shared" si="11"/>
        <v>7235</v>
      </c>
      <c r="N30" s="43">
        <f t="shared" si="11"/>
        <v>8045</v>
      </c>
      <c r="O30" s="43">
        <f t="shared" si="11"/>
        <v>9240</v>
      </c>
      <c r="P30" s="43">
        <f t="shared" si="11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/>
      <c r="X30" s="192"/>
      <c r="Y30" s="192"/>
      <c r="Z30" s="192"/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/>
      <c r="X31" s="192"/>
      <c r="Y31" s="192"/>
      <c r="Z31" s="192"/>
    </row>
    <row r="32" spans="1:30" ht="16.5">
      <c r="A32" s="608" t="s">
        <v>45</v>
      </c>
      <c r="B32" s="609"/>
      <c r="C32" s="610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/>
      <c r="X32" s="192"/>
      <c r="Y32" s="192"/>
      <c r="Z32" s="192"/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/>
      <c r="X33" s="192"/>
      <c r="Y33" s="192"/>
      <c r="Z33" s="192"/>
    </row>
    <row r="34" spans="1:30" ht="15.75" customHeight="1">
      <c r="A34" s="18" t="s">
        <v>43</v>
      </c>
      <c r="B34" s="611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2">SUM(E34:P34)</f>
        <v>3536</v>
      </c>
      <c r="R34" s="23"/>
      <c r="S34" s="21">
        <v>4884</v>
      </c>
      <c r="T34" s="180">
        <f t="shared" ref="T34:T48" si="13">IFERROR(Q34/S34-1,"")</f>
        <v>-0.27600327600327601</v>
      </c>
      <c r="U34" s="22">
        <v>4819</v>
      </c>
      <c r="W34" s="192"/>
      <c r="X34" s="192"/>
      <c r="Y34" s="192"/>
      <c r="Z34" s="192"/>
    </row>
    <row r="35" spans="1:30" ht="15.75" hidden="1" customHeight="1">
      <c r="A35" s="25"/>
      <c r="B35" s="612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2"/>
        <v>0</v>
      </c>
      <c r="R35" s="23"/>
      <c r="S35" s="28">
        <v>0</v>
      </c>
      <c r="T35" s="181" t="str">
        <f t="shared" si="13"/>
        <v/>
      </c>
      <c r="U35" s="29">
        <v>0</v>
      </c>
      <c r="W35" s="192"/>
      <c r="X35" s="192"/>
      <c r="Y35" s="192"/>
      <c r="Z35" s="192"/>
    </row>
    <row r="36" spans="1:30" ht="15.75" hidden="1" customHeight="1">
      <c r="A36" s="25"/>
      <c r="B36" s="612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2"/>
        <v>0</v>
      </c>
      <c r="R36" s="23"/>
      <c r="S36" s="28">
        <v>0</v>
      </c>
      <c r="T36" s="208" t="str">
        <f t="shared" si="13"/>
        <v/>
      </c>
      <c r="U36" s="29">
        <v>0</v>
      </c>
      <c r="W36" s="192"/>
      <c r="X36" s="192"/>
      <c r="Y36" s="192"/>
      <c r="Z36" s="192"/>
    </row>
    <row r="37" spans="1:30" ht="15.75" customHeight="1">
      <c r="A37" s="25"/>
      <c r="B37" s="612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2"/>
        <v>6068</v>
      </c>
      <c r="R37" s="23"/>
      <c r="S37" s="28">
        <v>4430</v>
      </c>
      <c r="T37" s="181">
        <f t="shared" si="13"/>
        <v>0.3697516930022573</v>
      </c>
      <c r="U37" s="29">
        <v>5789</v>
      </c>
      <c r="W37" s="192"/>
      <c r="X37" s="192"/>
      <c r="Y37" s="192"/>
      <c r="Z37" s="192"/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2"/>
        <v>9431</v>
      </c>
      <c r="R38" s="23"/>
      <c r="S38" s="28">
        <v>14857</v>
      </c>
      <c r="T38" s="208">
        <f t="shared" si="13"/>
        <v>-0.36521505014471289</v>
      </c>
      <c r="U38" s="29">
        <v>16172</v>
      </c>
      <c r="W38" s="192"/>
      <c r="X38" s="192"/>
      <c r="Y38" s="192"/>
      <c r="Z38" s="192"/>
      <c r="AA38" s="192"/>
      <c r="AB38" s="192"/>
      <c r="AC38" s="192"/>
      <c r="AD38" s="192"/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2"/>
        <v>1265</v>
      </c>
      <c r="R39" s="23"/>
      <c r="S39" s="33">
        <v>4244</v>
      </c>
      <c r="T39" s="182">
        <f t="shared" si="13"/>
        <v>-0.70193213949104616</v>
      </c>
      <c r="U39" s="34">
        <v>7276</v>
      </c>
      <c r="W39" s="192"/>
      <c r="X39" s="192"/>
      <c r="Y39" s="192"/>
      <c r="Z39" s="192"/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2"/>
        <v>4414</v>
      </c>
      <c r="R40" s="23"/>
      <c r="S40" s="33">
        <v>3102</v>
      </c>
      <c r="T40" s="182">
        <f t="shared" si="13"/>
        <v>0.42295293359123143</v>
      </c>
      <c r="U40" s="34"/>
      <c r="W40" s="192"/>
      <c r="X40" s="192"/>
      <c r="Y40" s="192"/>
      <c r="Z40" s="192"/>
      <c r="AA40" s="192"/>
      <c r="AB40" s="192"/>
      <c r="AC40" s="192"/>
      <c r="AD40" s="192"/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2"/>
        <v>296</v>
      </c>
      <c r="R41" s="23"/>
      <c r="S41" s="28">
        <v>1338</v>
      </c>
      <c r="T41" s="181">
        <f t="shared" si="13"/>
        <v>-0.77877428998505227</v>
      </c>
      <c r="U41" s="29">
        <v>2951</v>
      </c>
      <c r="W41" s="192"/>
      <c r="X41" s="192"/>
      <c r="Y41" s="192"/>
      <c r="Z41" s="192"/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2"/>
        <v>0</v>
      </c>
      <c r="R42" s="23"/>
      <c r="S42" s="33">
        <v>0</v>
      </c>
      <c r="T42" s="300" t="str">
        <f t="shared" si="13"/>
        <v/>
      </c>
      <c r="U42" s="34">
        <v>1</v>
      </c>
      <c r="W42" s="192"/>
      <c r="X42" s="192"/>
      <c r="Y42" s="192"/>
      <c r="Z42" s="192"/>
    </row>
    <row r="43" spans="1:30" ht="15.75" customHeight="1">
      <c r="A43" s="39"/>
      <c r="B43" s="600" t="s">
        <v>97</v>
      </c>
      <c r="C43" s="601"/>
      <c r="D43" s="42"/>
      <c r="E43" s="43">
        <f>SUM(E34:E42)</f>
        <v>2201</v>
      </c>
      <c r="F43" s="43">
        <f t="shared" ref="F43:P43" si="14">SUM(F34:F42)</f>
        <v>1902</v>
      </c>
      <c r="G43" s="43">
        <f t="shared" si="14"/>
        <v>2174</v>
      </c>
      <c r="H43" s="43">
        <f t="shared" si="14"/>
        <v>2006</v>
      </c>
      <c r="I43" s="43">
        <f t="shared" si="14"/>
        <v>2016</v>
      </c>
      <c r="J43" s="43">
        <f t="shared" si="14"/>
        <v>1940</v>
      </c>
      <c r="K43" s="43">
        <f t="shared" si="14"/>
        <v>1791</v>
      </c>
      <c r="L43" s="43">
        <f t="shared" si="14"/>
        <v>1977</v>
      </c>
      <c r="M43" s="43">
        <f t="shared" si="14"/>
        <v>3050</v>
      </c>
      <c r="N43" s="43">
        <f t="shared" si="14"/>
        <v>2090</v>
      </c>
      <c r="O43" s="43">
        <f t="shared" si="14"/>
        <v>1514</v>
      </c>
      <c r="P43" s="43">
        <f t="shared" si="14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3"/>
        <v>-0.23877644194186576</v>
      </c>
      <c r="U43" s="44">
        <f>SUM(U34:U42)</f>
        <v>37008</v>
      </c>
      <c r="W43" s="192"/>
      <c r="X43" s="192"/>
      <c r="Y43" s="192"/>
      <c r="Z43" s="192"/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3"/>
        <v/>
      </c>
      <c r="U44" s="34"/>
      <c r="W44" s="192"/>
      <c r="X44" s="192"/>
      <c r="Y44" s="192"/>
      <c r="Z44" s="192"/>
    </row>
    <row r="45" spans="1:30" ht="15.75" customHeight="1">
      <c r="A45" s="199" t="s">
        <v>46</v>
      </c>
      <c r="B45" s="594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3"/>
        <v>0.85388127853881279</v>
      </c>
      <c r="U45" s="65"/>
      <c r="W45" s="192"/>
      <c r="X45" s="192"/>
      <c r="Y45" s="192"/>
      <c r="Z45" s="192"/>
    </row>
    <row r="46" spans="1:30" ht="15.75" hidden="1" customHeight="1">
      <c r="A46" s="204"/>
      <c r="B46" s="595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3"/>
        <v/>
      </c>
      <c r="U46" s="23"/>
      <c r="W46" s="192"/>
      <c r="X46" s="192"/>
      <c r="Y46" s="192"/>
      <c r="Z46" s="192"/>
    </row>
    <row r="47" spans="1:30" ht="15.75" customHeight="1">
      <c r="A47" s="150"/>
      <c r="B47" s="596" t="s">
        <v>95</v>
      </c>
      <c r="C47" s="597"/>
      <c r="D47" s="42"/>
      <c r="E47" s="43">
        <f t="shared" ref="E47:Q47" si="15">E46+E45</f>
        <v>432</v>
      </c>
      <c r="F47" s="43">
        <f t="shared" si="15"/>
        <v>360</v>
      </c>
      <c r="G47" s="43">
        <f t="shared" si="15"/>
        <v>432</v>
      </c>
      <c r="H47" s="43">
        <f t="shared" si="15"/>
        <v>432</v>
      </c>
      <c r="I47" s="43">
        <f t="shared" si="15"/>
        <v>216</v>
      </c>
      <c r="J47" s="43">
        <f t="shared" si="15"/>
        <v>216</v>
      </c>
      <c r="K47" s="43">
        <f t="shared" si="15"/>
        <v>288</v>
      </c>
      <c r="L47" s="43">
        <f t="shared" si="15"/>
        <v>0</v>
      </c>
      <c r="M47" s="43">
        <f t="shared" si="15"/>
        <v>0</v>
      </c>
      <c r="N47" s="43">
        <f t="shared" si="15"/>
        <v>60</v>
      </c>
      <c r="O47" s="43">
        <f t="shared" si="15"/>
        <v>0</v>
      </c>
      <c r="P47" s="43">
        <f t="shared" si="15"/>
        <v>0</v>
      </c>
      <c r="Q47" s="44">
        <f t="shared" si="15"/>
        <v>2436</v>
      </c>
      <c r="R47" s="45"/>
      <c r="S47" s="43">
        <f>S46+S45</f>
        <v>1314</v>
      </c>
      <c r="T47" s="183">
        <f t="shared" si="13"/>
        <v>0.85388127853881279</v>
      </c>
      <c r="U47" s="44">
        <f>U46+U45</f>
        <v>0</v>
      </c>
      <c r="W47" s="192"/>
      <c r="X47" s="192"/>
      <c r="Y47" s="192"/>
      <c r="Z47" s="192"/>
    </row>
    <row r="48" spans="1:30" s="649" customFormat="1" ht="15.75" customHeight="1">
      <c r="A48" s="639" t="s">
        <v>96</v>
      </c>
      <c r="B48" s="640"/>
      <c r="C48" s="641"/>
      <c r="D48" s="642"/>
      <c r="E48" s="643">
        <f t="shared" ref="E48:Q48" si="16">E47+E43</f>
        <v>2633</v>
      </c>
      <c r="F48" s="643">
        <f t="shared" si="16"/>
        <v>2262</v>
      </c>
      <c r="G48" s="643">
        <f t="shared" si="16"/>
        <v>2606</v>
      </c>
      <c r="H48" s="643">
        <f t="shared" si="16"/>
        <v>2438</v>
      </c>
      <c r="I48" s="643">
        <f t="shared" si="16"/>
        <v>2232</v>
      </c>
      <c r="J48" s="643">
        <f t="shared" si="16"/>
        <v>2156</v>
      </c>
      <c r="K48" s="643">
        <f t="shared" si="16"/>
        <v>2079</v>
      </c>
      <c r="L48" s="643">
        <f t="shared" si="16"/>
        <v>1977</v>
      </c>
      <c r="M48" s="643">
        <f t="shared" si="16"/>
        <v>3050</v>
      </c>
      <c r="N48" s="643">
        <f t="shared" si="16"/>
        <v>2150</v>
      </c>
      <c r="O48" s="643">
        <f t="shared" si="16"/>
        <v>1514</v>
      </c>
      <c r="P48" s="643">
        <f t="shared" si="16"/>
        <v>2349</v>
      </c>
      <c r="Q48" s="644">
        <f t="shared" si="16"/>
        <v>27446</v>
      </c>
      <c r="R48" s="645"/>
      <c r="S48" s="643">
        <f>S47+S43</f>
        <v>34169</v>
      </c>
      <c r="T48" s="646">
        <f t="shared" si="13"/>
        <v>-0.19675729462378178</v>
      </c>
      <c r="U48" s="644">
        <f>U47+U43</f>
        <v>37008</v>
      </c>
      <c r="W48" s="647"/>
      <c r="X48" s="647"/>
      <c r="Y48" s="647"/>
      <c r="Z48" s="647"/>
    </row>
    <row r="49" spans="1:26" ht="9.75" customHeight="1">
      <c r="A49" s="144"/>
      <c r="B49" s="144"/>
      <c r="C49" s="144"/>
      <c r="H49" s="200"/>
      <c r="K49" s="200"/>
      <c r="Q49" s="191"/>
      <c r="W49" s="192"/>
      <c r="X49" s="192"/>
      <c r="Y49" s="192"/>
      <c r="Z49" s="192"/>
    </row>
    <row r="50" spans="1:26">
      <c r="A50" s="598" t="s">
        <v>221</v>
      </c>
      <c r="B50" s="599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/>
      <c r="X50" s="192"/>
      <c r="Y50" s="192"/>
      <c r="Z50" s="192"/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/>
      <c r="X51" s="192"/>
      <c r="Y51" s="192"/>
      <c r="Z51" s="192"/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17">SUM(H50:H51)</f>
        <v>1620</v>
      </c>
      <c r="I52" s="295">
        <f t="shared" si="17"/>
        <v>1652</v>
      </c>
      <c r="J52" s="295">
        <f t="shared" si="17"/>
        <v>1413</v>
      </c>
      <c r="K52" s="295">
        <f t="shared" si="17"/>
        <v>1573</v>
      </c>
      <c r="L52" s="295">
        <f t="shared" si="17"/>
        <v>1459</v>
      </c>
      <c r="M52" s="295">
        <f t="shared" si="17"/>
        <v>1198</v>
      </c>
      <c r="N52" s="295">
        <f t="shared" si="17"/>
        <v>1327</v>
      </c>
      <c r="O52" s="295">
        <f t="shared" si="17"/>
        <v>1427</v>
      </c>
      <c r="P52" s="295">
        <f t="shared" si="17"/>
        <v>1611</v>
      </c>
      <c r="Q52" s="297">
        <f t="shared" si="17"/>
        <v>18646</v>
      </c>
      <c r="W52" s="192"/>
      <c r="X52" s="192"/>
      <c r="Y52" s="192"/>
      <c r="Z52" s="192"/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/>
      <c r="X53" s="192"/>
      <c r="Y53" s="192"/>
      <c r="Z53" s="192"/>
    </row>
    <row r="54" spans="1:26">
      <c r="A54" s="598" t="s">
        <v>205</v>
      </c>
      <c r="B54" s="599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/>
      <c r="X54" s="192"/>
      <c r="Y54" s="192"/>
      <c r="Z54" s="192"/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/>
      <c r="X55" s="192"/>
      <c r="Y55" s="192"/>
      <c r="Z55" s="192"/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18">SUM(H54:H55)</f>
        <v>1471</v>
      </c>
      <c r="I56" s="295">
        <f t="shared" si="18"/>
        <v>1162</v>
      </c>
      <c r="J56" s="295">
        <f t="shared" si="18"/>
        <v>567</v>
      </c>
      <c r="K56" s="295">
        <f t="shared" si="18"/>
        <v>472</v>
      </c>
      <c r="L56" s="295">
        <f t="shared" si="18"/>
        <v>215</v>
      </c>
      <c r="M56" s="295">
        <f t="shared" si="18"/>
        <v>205</v>
      </c>
      <c r="N56" s="295">
        <f t="shared" si="18"/>
        <v>122</v>
      </c>
      <c r="O56" s="295">
        <f t="shared" si="18"/>
        <v>298</v>
      </c>
      <c r="P56" s="295">
        <f t="shared" si="18"/>
        <v>330</v>
      </c>
      <c r="Q56" s="297">
        <f t="shared" si="18"/>
        <v>8695</v>
      </c>
      <c r="W56" s="192"/>
      <c r="X56" s="192"/>
      <c r="Y56" s="192"/>
      <c r="Z56" s="192"/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/>
      <c r="X57" s="192"/>
      <c r="Y57" s="192"/>
      <c r="Z57" s="192"/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4:B54"/>
    <mergeCell ref="A50:B50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topLeftCell="A27" zoomScale="80" zoomScaleNormal="80" workbookViewId="0">
      <pane xSplit="4" topLeftCell="E1" activePane="topRight" state="frozen"/>
      <selection activeCell="I25" sqref="I25"/>
      <selection pane="topRight" activeCell="A48" sqref="A48:XFD48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2" t="s">
        <v>214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101</v>
      </c>
      <c r="T3" s="606"/>
      <c r="U3" s="607"/>
    </row>
    <row r="4" spans="1:21" ht="16.5">
      <c r="A4" s="608" t="s">
        <v>16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1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12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12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12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596" t="s">
        <v>94</v>
      </c>
      <c r="C15" s="597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13" t="s">
        <v>80</v>
      </c>
      <c r="C16" s="614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08" t="s">
        <v>39</v>
      </c>
      <c r="B19" s="609"/>
      <c r="C19" s="610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11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12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12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12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00" t="s">
        <v>81</v>
      </c>
      <c r="C30" s="601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08" t="s">
        <v>45</v>
      </c>
      <c r="B32" s="609"/>
      <c r="C32" s="610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11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12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12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12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00" t="s">
        <v>97</v>
      </c>
      <c r="C43" s="601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594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595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596" t="s">
        <v>95</v>
      </c>
      <c r="C47" s="597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s="649" customFormat="1" ht="15.75" customHeight="1">
      <c r="A48" s="650" t="s">
        <v>96</v>
      </c>
      <c r="B48" s="651"/>
      <c r="C48" s="652"/>
      <c r="D48" s="642"/>
      <c r="E48" s="643">
        <f>E47+E43</f>
        <v>2530</v>
      </c>
      <c r="F48" s="643">
        <f t="shared" ref="F48:Q48" si="20">F47+F43</f>
        <v>2020</v>
      </c>
      <c r="G48" s="643">
        <f t="shared" si="20"/>
        <v>2126</v>
      </c>
      <c r="H48" s="643">
        <f t="shared" si="20"/>
        <v>2806</v>
      </c>
      <c r="I48" s="643">
        <f t="shared" si="20"/>
        <v>3229</v>
      </c>
      <c r="J48" s="643">
        <f t="shared" si="20"/>
        <v>2894</v>
      </c>
      <c r="K48" s="643">
        <f t="shared" si="20"/>
        <v>3093</v>
      </c>
      <c r="L48" s="643">
        <f t="shared" si="20"/>
        <v>2366</v>
      </c>
      <c r="M48" s="643">
        <f t="shared" si="20"/>
        <v>3110</v>
      </c>
      <c r="N48" s="643">
        <f t="shared" si="20"/>
        <v>3342</v>
      </c>
      <c r="O48" s="643">
        <f t="shared" si="20"/>
        <v>2844</v>
      </c>
      <c r="P48" s="643">
        <f t="shared" si="20"/>
        <v>3809</v>
      </c>
      <c r="Q48" s="644">
        <f t="shared" si="20"/>
        <v>34169</v>
      </c>
      <c r="R48" s="645"/>
      <c r="S48" s="643">
        <f>S47+S43</f>
        <v>37008</v>
      </c>
      <c r="T48" s="646">
        <f>P48/S48-1</f>
        <v>-0.8970763078253351</v>
      </c>
      <c r="U48" s="644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598" t="s">
        <v>205</v>
      </c>
      <c r="B50" s="599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  <mergeCell ref="B16:C16"/>
    <mergeCell ref="E3:Q3"/>
    <mergeCell ref="S3:U3"/>
    <mergeCell ref="A4:C4"/>
    <mergeCell ref="B6:B9"/>
    <mergeCell ref="B15:C15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02" t="s">
        <v>213</v>
      </c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9"/>
      <c r="S3" s="605" t="s">
        <v>101</v>
      </c>
      <c r="T3" s="606"/>
      <c r="U3" s="607"/>
    </row>
    <row r="4" spans="1:21" ht="16.5">
      <c r="A4" s="608" t="s">
        <v>16</v>
      </c>
      <c r="B4" s="609"/>
      <c r="C4" s="610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11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12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12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12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596" t="s">
        <v>94</v>
      </c>
      <c r="C14" s="597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13" t="s">
        <v>80</v>
      </c>
      <c r="C15" s="614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08" t="s">
        <v>39</v>
      </c>
      <c r="B18" s="609"/>
      <c r="C18" s="610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11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12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12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12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00" t="s">
        <v>81</v>
      </c>
      <c r="C28" s="601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08" t="s">
        <v>45</v>
      </c>
      <c r="B30" s="609"/>
      <c r="C30" s="610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11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12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12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12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00" t="s">
        <v>97</v>
      </c>
      <c r="C40" s="601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594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595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596" t="s">
        <v>95</v>
      </c>
      <c r="C44" s="597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15" t="s">
        <v>96</v>
      </c>
      <c r="B45" s="616"/>
      <c r="C45" s="617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598" t="s">
        <v>205</v>
      </c>
      <c r="B47" s="599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B15:C15"/>
    <mergeCell ref="E3:Q3"/>
    <mergeCell ref="S3:U3"/>
    <mergeCell ref="A4:C4"/>
    <mergeCell ref="B6:B9"/>
    <mergeCell ref="B14:C14"/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15</vt:i4>
      </vt:variant>
    </vt:vector>
  </HeadingPairs>
  <TitlesOfParts>
    <vt:vector size="32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Cover!Print_Area</vt:lpstr>
    </vt:vector>
  </TitlesOfParts>
  <Company>symc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전략기획팀</cp:lastModifiedBy>
  <cp:lastPrinted>2023-12-12T22:43:13Z</cp:lastPrinted>
  <dcterms:created xsi:type="dcterms:W3CDTF">2011-07-04T02:47:06Z</dcterms:created>
  <dcterms:modified xsi:type="dcterms:W3CDTF">2024-04-01T05:17:28Z</dcterms:modified>
</cp:coreProperties>
</file>